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afb7f57d12c30889/デスクトップ/"/>
    </mc:Choice>
  </mc:AlternateContent>
  <xr:revisionPtr revIDLastSave="11" documentId="13_ncr:1_{F2714D69-2099-419E-A35D-7E9C419AE4AA}" xr6:coauthVersionLast="47" xr6:coauthVersionMax="47" xr10:uidLastSave="{6CDBA0B0-A0B8-473E-AC4E-74B4F019A7F2}"/>
  <bookViews>
    <workbookView xWindow="-120" yWindow="-120" windowWidth="24240" windowHeight="13140" tabRatio="500" xr2:uid="{00000000-000D-0000-FFFF-FFFF00000000}"/>
  </bookViews>
  <sheets>
    <sheet name="収支計画書（JLOX）" sheetId="1" r:id="rId1"/>
    <sheet name="（別添）収支計画明細 (JLOX)" sheetId="2" r:id="rId2"/>
    <sheet name="収支計画書（記入例_音楽)" sheetId="3" r:id="rId3"/>
    <sheet name="（別添）収支計画明細 (記入例_音楽)" sheetId="4" r:id="rId4"/>
    <sheet name="収支計画書（記入例_演劇)" sheetId="5" r:id="rId5"/>
    <sheet name="（別添）収支計画明細 (記入例_演劇)" sheetId="6" r:id="rId6"/>
    <sheet name="プルダウン一覧" sheetId="7" state="hidden" r:id="rId7"/>
    <sheet name="プルダウン一覧(仮)" sheetId="8" state="hidden" r:id="rId8"/>
  </sheets>
  <definedNames>
    <definedName name="イベント広告・宣伝費">プルダウン一覧!$S$2:$S$44</definedName>
    <definedName name="チケット販売関係費_払戻し手数料を含む">プルダウン一覧!$Y$2:$Y$13</definedName>
    <definedName name="運営スタッフ費">プルダウン一覧!$X$2:$X$20</definedName>
    <definedName name="運営関係費" localSheetId="0">プルダウン一覧!$F$2:$F$6</definedName>
    <definedName name="運営関係費" localSheetId="4">プルダウン一覧!$F$2:$F$6</definedName>
    <definedName name="運営関係費" localSheetId="2">プルダウン一覧!$F$2:$F$6</definedName>
    <definedName name="運営関係費">プルダウン一覧!$F$2:$F$6</definedName>
    <definedName name="運搬費">プルダウン一覧!$P$2:$P$7</definedName>
    <definedName name="映像撮影費">プルダウン一覧!$AC$2:$AC$3</definedName>
    <definedName name="演出関係費">プルダウン一覧!$L$2:$L$163</definedName>
    <definedName name="会場関係費" localSheetId="0">プルダウン一覧!$E$2:$E$5</definedName>
    <definedName name="会場関係費" localSheetId="4">プルダウン一覧!$E$2:$E$5</definedName>
    <definedName name="会場関係費" localSheetId="2">プルダウン一覧!$E$2:$E$5</definedName>
    <definedName name="会場関係費">プルダウン一覧!$E$2:$E$5</definedName>
    <definedName name="会場施設使用料">プルダウン一覧!$T$2:$T$7</definedName>
    <definedName name="感染予防対策費">プルダウン一覧!$AB$2:$AB$9</definedName>
    <definedName name="経理書面確認費_税理士・公認会計士">プルダウン一覧!$AK$2:$AK$3</definedName>
    <definedName name="権利使用料">プルダウン一覧!$M$2:$M$25</definedName>
    <definedName name="交通費・宿泊費">プルダウン一覧!$Q$2:$Q$15</definedName>
    <definedName name="広告・宣伝費" localSheetId="0">プルダウン一覧!$H$2</definedName>
    <definedName name="広告・宣伝費" localSheetId="4">プルダウン一覧!$H$2</definedName>
    <definedName name="広告・宣伝費" localSheetId="2">プルダウン一覧!$H$2</definedName>
    <definedName name="広告・宣伝費">プルダウン一覧!$H$2</definedName>
    <definedName name="施設維持費_自社所有の場合の会場のみ">プルダウン一覧!$V$2:$V$9</definedName>
    <definedName name="収入" localSheetId="6">プルダウン一覧!$A$2:$A$6</definedName>
    <definedName name="出演関係費" localSheetId="0">プルダウン一覧!$C$2</definedName>
    <definedName name="出演関係費" localSheetId="4">プルダウン一覧!$C$2</definedName>
    <definedName name="出演関係費" localSheetId="2">プルダウン一覧!$C$2</definedName>
    <definedName name="出演関係費">プルダウン一覧!$C$2</definedName>
    <definedName name="出演料">プルダウン一覧!$K$2:$K$33</definedName>
    <definedName name="書面作成代行費_行政書士等">プルダウン一覧!$AJ$2</definedName>
    <definedName name="申請・報告に関する費用" localSheetId="0">プルダウン一覧!$I$2:$I$3</definedName>
    <definedName name="申請・報告に関する費用" localSheetId="4">プルダウン一覧!$I$2:$I$3</definedName>
    <definedName name="申請・報告に関する費用" localSheetId="2">プルダウン一覧!$I$2:$I$3</definedName>
    <definedName name="申請・報告に関する費用">プルダウン一覧!$I$2:$I$3</definedName>
    <definedName name="制作関係費" localSheetId="0">プルダウン一覧!$D$2:$D$9</definedName>
    <definedName name="制作関係費" localSheetId="4">プルダウン一覧!$D$2:$D$9</definedName>
    <definedName name="制作関係費" localSheetId="2">プルダウン一覧!$D$2:$D$9</definedName>
    <definedName name="制作関係費">プルダウン一覧!$D$2:$D$9</definedName>
    <definedName name="配信関係費">プルダウン一覧!$AA$2:$AA$15</definedName>
    <definedName name="付帯設備費">プルダウン一覧!$U$2:$U$19</definedName>
    <definedName name="舞台スタッフ費用">プルダウン一覧!$O$2:$O$55</definedName>
    <definedName name="舞台制作費">プルダウン一覧!$N$2:$N$83</definedName>
    <definedName name="保険料">プルダウン一覧!$R$2:$R$4</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130" i="6" l="1"/>
  <c r="I129" i="6"/>
  <c r="I128" i="6"/>
  <c r="I127" i="6"/>
  <c r="I126" i="6"/>
  <c r="I125" i="6"/>
  <c r="I124" i="6"/>
  <c r="I123" i="6"/>
  <c r="I122" i="6"/>
  <c r="I121" i="6"/>
  <c r="I131" i="6" s="1"/>
  <c r="V12" i="6" s="1"/>
  <c r="T18" i="6" s="1"/>
  <c r="I115" i="6"/>
  <c r="I114" i="6"/>
  <c r="I113" i="6"/>
  <c r="I112" i="6"/>
  <c r="I111" i="6"/>
  <c r="I110" i="6"/>
  <c r="I109" i="6"/>
  <c r="I108" i="6"/>
  <c r="I107" i="6"/>
  <c r="I106" i="6"/>
  <c r="I105" i="6"/>
  <c r="I104" i="6"/>
  <c r="I116" i="6" s="1"/>
  <c r="T12" i="6" s="1"/>
  <c r="I98" i="6"/>
  <c r="I97" i="6"/>
  <c r="I96" i="6"/>
  <c r="I95" i="6"/>
  <c r="I94" i="6"/>
  <c r="I93" i="6"/>
  <c r="I92" i="6"/>
  <c r="I91" i="6"/>
  <c r="I90" i="6"/>
  <c r="I89" i="6"/>
  <c r="I99" i="6" s="1"/>
  <c r="V11" i="6" s="1"/>
  <c r="I84" i="6"/>
  <c r="I83" i="6"/>
  <c r="I82" i="6"/>
  <c r="I81" i="6"/>
  <c r="I80" i="6"/>
  <c r="I79" i="6"/>
  <c r="I78" i="6"/>
  <c r="I77" i="6"/>
  <c r="I76" i="6"/>
  <c r="I75" i="6"/>
  <c r="I85" i="6" s="1"/>
  <c r="T11" i="6" s="1"/>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71" i="6" s="1"/>
  <c r="V10" i="6" s="1"/>
  <c r="I19" i="6"/>
  <c r="I18" i="6"/>
  <c r="I17" i="6"/>
  <c r="I16" i="6"/>
  <c r="I15" i="6"/>
  <c r="I14" i="6"/>
  <c r="I13" i="6"/>
  <c r="I12" i="6"/>
  <c r="I11" i="6"/>
  <c r="I10" i="6"/>
  <c r="I20" i="6" s="1"/>
  <c r="D104" i="5"/>
  <c r="L101" i="5"/>
  <c r="D98" i="5"/>
  <c r="K75" i="5"/>
  <c r="L75" i="5" s="1"/>
  <c r="G75" i="5"/>
  <c r="K74" i="5" s="1"/>
  <c r="L74" i="5" s="1"/>
  <c r="K73" i="5"/>
  <c r="L73" i="5" s="1"/>
  <c r="K72" i="5"/>
  <c r="L72" i="5" s="1"/>
  <c r="L71" i="5"/>
  <c r="K71" i="5"/>
  <c r="G71" i="5"/>
  <c r="E101" i="5" s="1"/>
  <c r="K70" i="5"/>
  <c r="L70" i="5" s="1"/>
  <c r="K69" i="5"/>
  <c r="L69" i="5" s="1"/>
  <c r="G69" i="5"/>
  <c r="E100" i="5" s="1"/>
  <c r="G67" i="5"/>
  <c r="E99" i="5" s="1"/>
  <c r="L99" i="5" s="1"/>
  <c r="AC56" i="5"/>
  <c r="AD55" i="5"/>
  <c r="AC55" i="5"/>
  <c r="H55" i="5" s="1"/>
  <c r="AC54" i="5"/>
  <c r="AC53" i="5"/>
  <c r="AD53" i="5" s="1"/>
  <c r="H53" i="5" s="1"/>
  <c r="AC52" i="5"/>
  <c r="AD51" i="5"/>
  <c r="AC51" i="5"/>
  <c r="H51" i="5" s="1"/>
  <c r="AC50" i="5"/>
  <c r="AD49" i="5"/>
  <c r="AC49" i="5"/>
  <c r="H49" i="5"/>
  <c r="AC48" i="5"/>
  <c r="AD47" i="5"/>
  <c r="H47" i="5" s="1"/>
  <c r="AC47" i="5"/>
  <c r="AC46" i="5"/>
  <c r="AD45" i="5"/>
  <c r="AC45" i="5"/>
  <c r="H45" i="5"/>
  <c r="AC44" i="5"/>
  <c r="AD43" i="5"/>
  <c r="H43" i="5" s="1"/>
  <c r="AC43" i="5"/>
  <c r="AC42" i="5"/>
  <c r="AD42" i="5" s="1"/>
  <c r="H42" i="5" s="1"/>
  <c r="Z42" i="5"/>
  <c r="AC41" i="5"/>
  <c r="AD40" i="5"/>
  <c r="H40" i="5" s="1"/>
  <c r="AC40" i="5"/>
  <c r="AC39" i="5"/>
  <c r="AD38" i="5"/>
  <c r="AC38" i="5"/>
  <c r="H38" i="5"/>
  <c r="AC37" i="5"/>
  <c r="AD36" i="5"/>
  <c r="AC36" i="5"/>
  <c r="H36" i="5"/>
  <c r="AC35" i="5"/>
  <c r="AD34" i="5"/>
  <c r="H34" i="5" s="1"/>
  <c r="AC34" i="5"/>
  <c r="AC33" i="5"/>
  <c r="AD32" i="5"/>
  <c r="AC32" i="5"/>
  <c r="H32" i="5"/>
  <c r="AC31" i="5"/>
  <c r="AD30" i="5"/>
  <c r="H30" i="5" s="1"/>
  <c r="AC30" i="5"/>
  <c r="AC29" i="5"/>
  <c r="AD28" i="5"/>
  <c r="H28" i="5" s="1"/>
  <c r="AC28" i="5"/>
  <c r="AC27" i="5"/>
  <c r="Z27" i="5"/>
  <c r="AD26" i="5"/>
  <c r="AC26" i="5"/>
  <c r="AD25" i="5"/>
  <c r="H25" i="5" s="1"/>
  <c r="AC25" i="5"/>
  <c r="AC24" i="5"/>
  <c r="AD24" i="5" s="1"/>
  <c r="AD23" i="5"/>
  <c r="AC23" i="5"/>
  <c r="AD22" i="5"/>
  <c r="AC22" i="5"/>
  <c r="AD21" i="5"/>
  <c r="AC21" i="5"/>
  <c r="AD20" i="5"/>
  <c r="H20" i="5" s="1"/>
  <c r="AC20" i="5"/>
  <c r="AC19" i="5"/>
  <c r="AD19" i="5" s="1"/>
  <c r="Z19" i="5"/>
  <c r="H19" i="5"/>
  <c r="AC18" i="5"/>
  <c r="AD18" i="5" s="1"/>
  <c r="Y18" i="5"/>
  <c r="Z18" i="5" s="1"/>
  <c r="AC17" i="5"/>
  <c r="AC16" i="5"/>
  <c r="AC15" i="5"/>
  <c r="AD14" i="5"/>
  <c r="AC14" i="5"/>
  <c r="AA14" i="5"/>
  <c r="Y14" i="5"/>
  <c r="H14" i="5"/>
  <c r="AC13" i="5"/>
  <c r="AA13" i="5"/>
  <c r="Y13" i="5"/>
  <c r="AC12" i="5"/>
  <c r="AA12" i="5"/>
  <c r="Y12" i="5"/>
  <c r="I98" i="4"/>
  <c r="I97" i="4"/>
  <c r="I96" i="4"/>
  <c r="I95" i="4"/>
  <c r="I94" i="4"/>
  <c r="I93" i="4"/>
  <c r="I92" i="4"/>
  <c r="I91" i="4"/>
  <c r="I90" i="4"/>
  <c r="I89" i="4"/>
  <c r="I88" i="4"/>
  <c r="I82" i="4"/>
  <c r="I81" i="4"/>
  <c r="I80" i="4"/>
  <c r="I79" i="4"/>
  <c r="I78" i="4"/>
  <c r="I77" i="4"/>
  <c r="I76" i="4"/>
  <c r="I75" i="4"/>
  <c r="I74" i="4"/>
  <c r="I73" i="4"/>
  <c r="I83" i="4" s="1"/>
  <c r="T12" i="4" s="1"/>
  <c r="I67" i="4"/>
  <c r="I66" i="4"/>
  <c r="I65" i="4"/>
  <c r="I64" i="4"/>
  <c r="I63" i="4"/>
  <c r="I62" i="4"/>
  <c r="I61" i="4"/>
  <c r="I60" i="4"/>
  <c r="I59" i="4"/>
  <c r="I58" i="4"/>
  <c r="I68" i="4" s="1"/>
  <c r="I53" i="4"/>
  <c r="I52" i="4"/>
  <c r="I51" i="4"/>
  <c r="I50" i="4"/>
  <c r="I49" i="4"/>
  <c r="I48" i="4"/>
  <c r="I47" i="4"/>
  <c r="I46" i="4"/>
  <c r="I45" i="4"/>
  <c r="I44" i="4"/>
  <c r="I39" i="4"/>
  <c r="H24" i="3" s="1"/>
  <c r="I38" i="4"/>
  <c r="I37" i="4"/>
  <c r="I36" i="4"/>
  <c r="I35" i="4"/>
  <c r="I34" i="4"/>
  <c r="I33" i="4"/>
  <c r="I32" i="4"/>
  <c r="I31" i="4"/>
  <c r="I30" i="4"/>
  <c r="I29" i="4"/>
  <c r="I28" i="4"/>
  <c r="I27" i="4"/>
  <c r="I26" i="4"/>
  <c r="I25" i="4"/>
  <c r="I40" i="4" s="1"/>
  <c r="V10" i="4" s="1"/>
  <c r="I24" i="4"/>
  <c r="I19" i="4"/>
  <c r="I18" i="4"/>
  <c r="I17" i="4"/>
  <c r="I16" i="4"/>
  <c r="I15" i="4"/>
  <c r="I14" i="4"/>
  <c r="I20" i="4" s="1"/>
  <c r="I13" i="4"/>
  <c r="V12" i="4"/>
  <c r="T18" i="4" s="1"/>
  <c r="I12" i="4"/>
  <c r="V11" i="4"/>
  <c r="I11" i="4"/>
  <c r="I10" i="4"/>
  <c r="D79" i="3"/>
  <c r="L76" i="3"/>
  <c r="L75" i="3"/>
  <c r="L77" i="3" s="1"/>
  <c r="D73" i="3"/>
  <c r="K50" i="3"/>
  <c r="L50" i="3" s="1"/>
  <c r="K48" i="3"/>
  <c r="L48" i="3" s="1"/>
  <c r="K47" i="3"/>
  <c r="L47" i="3" s="1"/>
  <c r="L46" i="3"/>
  <c r="K46" i="3"/>
  <c r="G46" i="3"/>
  <c r="L45" i="3"/>
  <c r="K45" i="3"/>
  <c r="K44" i="3"/>
  <c r="G44" i="3"/>
  <c r="E75" i="3" s="1"/>
  <c r="E77" i="3" s="1"/>
  <c r="G58" i="3" s="1"/>
  <c r="G65" i="3" s="1"/>
  <c r="G42" i="3"/>
  <c r="E74" i="3" s="1"/>
  <c r="L74" i="3" s="1"/>
  <c r="AC33" i="3"/>
  <c r="AD32" i="3"/>
  <c r="AC32" i="3"/>
  <c r="H32" i="3"/>
  <c r="AC31" i="3"/>
  <c r="AD31" i="3" s="1"/>
  <c r="AC30" i="3"/>
  <c r="AC29" i="3"/>
  <c r="AD28" i="3"/>
  <c r="AC28" i="3"/>
  <c r="H28" i="3"/>
  <c r="AC27" i="3"/>
  <c r="AD27" i="3" s="1"/>
  <c r="AC26" i="3"/>
  <c r="AC25" i="3"/>
  <c r="AD24" i="3"/>
  <c r="AC24" i="3"/>
  <c r="AC23" i="3"/>
  <c r="AD23" i="3" s="1"/>
  <c r="AC22" i="3"/>
  <c r="AC21" i="3"/>
  <c r="AD20" i="3"/>
  <c r="AC20" i="3"/>
  <c r="H20" i="3"/>
  <c r="AC19" i="3"/>
  <c r="Z19" i="3"/>
  <c r="AD18" i="3"/>
  <c r="AC18" i="3"/>
  <c r="H18" i="3" s="1"/>
  <c r="AD17" i="3"/>
  <c r="H17" i="3" s="1"/>
  <c r="AC17" i="3"/>
  <c r="AC16" i="3"/>
  <c r="AD16" i="3" s="1"/>
  <c r="AC15" i="3"/>
  <c r="AD15" i="3" s="1"/>
  <c r="AC14" i="3"/>
  <c r="AD14" i="3" s="1"/>
  <c r="AA14" i="3"/>
  <c r="Y18" i="3" s="1"/>
  <c r="Z18" i="3" s="1"/>
  <c r="Y14" i="3"/>
  <c r="AC13" i="3"/>
  <c r="AA13" i="3"/>
  <c r="Y13" i="3"/>
  <c r="AD12" i="3"/>
  <c r="AC12" i="3"/>
  <c r="AA12" i="3"/>
  <c r="Y12" i="3"/>
  <c r="H12" i="3"/>
  <c r="I92" i="2"/>
  <c r="V13" i="2" s="1"/>
  <c r="T18" i="2" s="1"/>
  <c r="I91" i="2"/>
  <c r="I90" i="2"/>
  <c r="I89" i="2"/>
  <c r="I88" i="2"/>
  <c r="I87" i="2"/>
  <c r="I86" i="2"/>
  <c r="I85" i="2"/>
  <c r="I84" i="2"/>
  <c r="I83" i="2"/>
  <c r="I82" i="2"/>
  <c r="I77" i="2"/>
  <c r="T13" i="2" s="1"/>
  <c r="I76" i="2"/>
  <c r="I75" i="2"/>
  <c r="I74" i="2"/>
  <c r="I73" i="2"/>
  <c r="I72" i="2"/>
  <c r="I71" i="2"/>
  <c r="I70" i="2"/>
  <c r="I69" i="2"/>
  <c r="I68" i="2"/>
  <c r="I67" i="2"/>
  <c r="I61" i="2"/>
  <c r="I60" i="2"/>
  <c r="I59" i="2"/>
  <c r="I58" i="2"/>
  <c r="I57" i="2"/>
  <c r="I56" i="2"/>
  <c r="I55" i="2"/>
  <c r="I54" i="2"/>
  <c r="I53" i="2"/>
  <c r="I52" i="2"/>
  <c r="I62" i="2" s="1"/>
  <c r="V11" i="2" s="1"/>
  <c r="I47" i="2"/>
  <c r="I46" i="2"/>
  <c r="I45" i="2"/>
  <c r="I44" i="2"/>
  <c r="I43" i="2"/>
  <c r="I42" i="2"/>
  <c r="I41" i="2"/>
  <c r="I40" i="2"/>
  <c r="I39" i="2"/>
  <c r="I38" i="2"/>
  <c r="I48" i="2" s="1"/>
  <c r="I33" i="2"/>
  <c r="I32" i="2"/>
  <c r="I31" i="2"/>
  <c r="I30" i="2"/>
  <c r="I29" i="2"/>
  <c r="I28" i="2"/>
  <c r="I27" i="2"/>
  <c r="I26" i="2"/>
  <c r="I25" i="2"/>
  <c r="I24" i="2"/>
  <c r="I34" i="2" s="1"/>
  <c r="V10" i="2" s="1"/>
  <c r="I19" i="2"/>
  <c r="I18" i="2"/>
  <c r="I17" i="2"/>
  <c r="I16" i="2"/>
  <c r="I15" i="2"/>
  <c r="I14" i="2"/>
  <c r="I13" i="2"/>
  <c r="T12" i="2"/>
  <c r="I12" i="2"/>
  <c r="T11" i="2"/>
  <c r="I11" i="2"/>
  <c r="I20" i="2" s="1"/>
  <c r="I10" i="2"/>
  <c r="D76" i="1"/>
  <c r="L73" i="1"/>
  <c r="D70" i="1"/>
  <c r="L46" i="1"/>
  <c r="K46" i="1"/>
  <c r="L44" i="1"/>
  <c r="K44" i="1"/>
  <c r="L43" i="1"/>
  <c r="K43" i="1"/>
  <c r="K42" i="1"/>
  <c r="L42" i="1" s="1"/>
  <c r="G42" i="1"/>
  <c r="E73" i="1" s="1"/>
  <c r="L41" i="1"/>
  <c r="K41" i="1"/>
  <c r="K40" i="1"/>
  <c r="L40" i="1" s="1"/>
  <c r="G38" i="1"/>
  <c r="E71" i="1" s="1"/>
  <c r="L71" i="1" s="1"/>
  <c r="AD29" i="1"/>
  <c r="AC29" i="1"/>
  <c r="H29" i="1"/>
  <c r="AC28" i="1"/>
  <c r="AD28" i="1" s="1"/>
  <c r="AD27" i="1"/>
  <c r="AC27" i="1"/>
  <c r="H27" i="1" s="1"/>
  <c r="AD26" i="1"/>
  <c r="AC26" i="1"/>
  <c r="H26" i="1" s="1"/>
  <c r="AD25" i="1"/>
  <c r="AC25" i="1"/>
  <c r="H25" i="1"/>
  <c r="AC24" i="1"/>
  <c r="AD24" i="1" s="1"/>
  <c r="AD23" i="1"/>
  <c r="AC23" i="1"/>
  <c r="H23" i="1" s="1"/>
  <c r="AD22" i="1"/>
  <c r="AC22" i="1"/>
  <c r="Z22" i="1"/>
  <c r="H22" i="1"/>
  <c r="AC21" i="1"/>
  <c r="AD21" i="1" s="1"/>
  <c r="AD20" i="1"/>
  <c r="AC20" i="1"/>
  <c r="H20" i="1"/>
  <c r="AC19" i="1"/>
  <c r="AD18" i="1"/>
  <c r="AC18" i="1"/>
  <c r="H18" i="1"/>
  <c r="AC17" i="1"/>
  <c r="AD17" i="1" s="1"/>
  <c r="AD16" i="1"/>
  <c r="H16" i="1" s="1"/>
  <c r="AC16" i="1"/>
  <c r="AC15" i="1"/>
  <c r="AD14" i="1"/>
  <c r="AC14" i="1"/>
  <c r="AA14" i="1"/>
  <c r="Y21" i="1" s="1"/>
  <c r="Z21" i="1" s="1"/>
  <c r="Y14" i="1"/>
  <c r="H14" i="1"/>
  <c r="AC13" i="1"/>
  <c r="AD13" i="1" s="1"/>
  <c r="AA13" i="1"/>
  <c r="Y13" i="1"/>
  <c r="AD12" i="1"/>
  <c r="AC12" i="1"/>
  <c r="AA12" i="1"/>
  <c r="Y20" i="1" s="1"/>
  <c r="Z20" i="1" s="1"/>
  <c r="Y12" i="1"/>
  <c r="H12" i="1"/>
  <c r="C84" i="5" a="1"/>
  <c r="B76" i="6" a="1"/>
  <c r="C60" i="5" a="1"/>
  <c r="B89" i="4" a="1"/>
  <c r="B68" i="2" a="1"/>
  <c r="B45" i="4" a="1"/>
  <c r="B11" i="2" a="1"/>
  <c r="C33" i="1" a="1"/>
  <c r="B74" i="4" a="1"/>
  <c r="B39" i="2" a="1"/>
  <c r="B25" i="6" a="1"/>
  <c r="B122" i="6" a="1"/>
  <c r="C59" i="3" a="1"/>
  <c r="C13" i="3" a="1"/>
  <c r="B83" i="2" a="1"/>
  <c r="B11" i="4" a="1"/>
  <c r="B25" i="4" a="1"/>
  <c r="C55" i="1" a="1"/>
  <c r="B105" i="6" a="1"/>
  <c r="B90" i="6" a="1"/>
  <c r="C37" i="3" a="1"/>
  <c r="C13" i="5" a="1"/>
  <c r="B53" i="2" a="1"/>
  <c r="B25" i="2" a="1"/>
  <c r="C13" i="1" a="1"/>
  <c r="B11" i="6" a="1"/>
  <c r="B59" i="4" a="1"/>
  <c r="C13" i="1" l="1"/>
  <c r="B74" i="4"/>
  <c r="C33" i="1"/>
  <c r="C55" i="1"/>
  <c r="B25" i="2"/>
  <c r="B11" i="4"/>
  <c r="B11" i="2"/>
  <c r="B39" i="2"/>
  <c r="B53" i="2"/>
  <c r="B83" i="2"/>
  <c r="B45" i="4"/>
  <c r="B59" i="4"/>
  <c r="C13" i="5"/>
  <c r="C13" i="3"/>
  <c r="B68" i="2"/>
  <c r="B25" i="4"/>
  <c r="C37" i="3"/>
  <c r="C59" i="3"/>
  <c r="B89" i="4"/>
  <c r="B11" i="6"/>
  <c r="B90" i="6"/>
  <c r="B122" i="6"/>
  <c r="C60" i="5"/>
  <c r="C84" i="5"/>
  <c r="B105" i="6"/>
  <c r="B25" i="6"/>
  <c r="B76" i="6"/>
  <c r="H22" i="3"/>
  <c r="I94" i="2"/>
  <c r="T10" i="2"/>
  <c r="T17" i="2" s="1"/>
  <c r="G69" i="3"/>
  <c r="E80" i="3"/>
  <c r="L80" i="3" s="1"/>
  <c r="T10" i="4"/>
  <c r="H13" i="1"/>
  <c r="AD15" i="1"/>
  <c r="H15" i="1" s="1"/>
  <c r="H17" i="1"/>
  <c r="AD19" i="1"/>
  <c r="H19" i="1" s="1"/>
  <c r="H24" i="1"/>
  <c r="H28" i="1"/>
  <c r="AD12" i="5"/>
  <c r="H12" i="5" s="1"/>
  <c r="AD16" i="5"/>
  <c r="H16" i="5"/>
  <c r="H17" i="5"/>
  <c r="AD33" i="5"/>
  <c r="H33" i="5"/>
  <c r="AD37" i="5"/>
  <c r="H37" i="5"/>
  <c r="AD41" i="5"/>
  <c r="H41" i="5"/>
  <c r="E102" i="5"/>
  <c r="G83" i="5" s="1"/>
  <c r="G90" i="5" s="1"/>
  <c r="L100" i="5"/>
  <c r="L102" i="5" s="1"/>
  <c r="G44" i="1"/>
  <c r="H14" i="3"/>
  <c r="H21" i="3"/>
  <c r="AD22" i="3"/>
  <c r="AD26" i="3"/>
  <c r="H26" i="3" s="1"/>
  <c r="H29" i="3"/>
  <c r="AD30" i="3"/>
  <c r="H30" i="3" s="1"/>
  <c r="I54" i="4"/>
  <c r="T11" i="4" s="1"/>
  <c r="AD13" i="5"/>
  <c r="H13" i="5" s="1"/>
  <c r="AD17" i="5"/>
  <c r="I133" i="6"/>
  <c r="T10" i="6"/>
  <c r="T17" i="6" s="1"/>
  <c r="H21" i="1"/>
  <c r="G46" i="1"/>
  <c r="K45" i="1" s="1"/>
  <c r="L45" i="1" s="1"/>
  <c r="Y17" i="3"/>
  <c r="Z17" i="3" s="1"/>
  <c r="AD13" i="3"/>
  <c r="H13" i="3"/>
  <c r="H16" i="3"/>
  <c r="AD21" i="3"/>
  <c r="H23" i="3"/>
  <c r="AD25" i="3"/>
  <c r="H25" i="3" s="1"/>
  <c r="H27" i="3"/>
  <c r="AD29" i="3"/>
  <c r="H31" i="3"/>
  <c r="AD33" i="3"/>
  <c r="H33" i="3" s="1"/>
  <c r="L44" i="3"/>
  <c r="Y17" i="5"/>
  <c r="Z17" i="5" s="1"/>
  <c r="AD15" i="5"/>
  <c r="H15" i="5" s="1"/>
  <c r="H18" i="5"/>
  <c r="H23" i="5"/>
  <c r="G40" i="1"/>
  <c r="E72" i="1" s="1"/>
  <c r="H15" i="3"/>
  <c r="AD19" i="3"/>
  <c r="H19" i="3" s="1"/>
  <c r="AD27" i="5"/>
  <c r="H27" i="5"/>
  <c r="H29" i="5"/>
  <c r="AD44" i="5"/>
  <c r="H44" i="5"/>
  <c r="AD48" i="5"/>
  <c r="H48" i="5" s="1"/>
  <c r="E76" i="3"/>
  <c r="G48" i="3"/>
  <c r="G50" i="3"/>
  <c r="K49" i="3" s="1"/>
  <c r="L49" i="3" s="1"/>
  <c r="H21" i="5"/>
  <c r="AD29" i="5"/>
  <c r="H46" i="5"/>
  <c r="H24" i="5"/>
  <c r="H50" i="5"/>
  <c r="AD52" i="5"/>
  <c r="H52" i="5"/>
  <c r="AD56" i="5"/>
  <c r="H56" i="5" s="1"/>
  <c r="H22" i="5"/>
  <c r="H26" i="5"/>
  <c r="H31" i="5"/>
  <c r="AD31" i="5"/>
  <c r="AD35" i="5"/>
  <c r="H35" i="5" s="1"/>
  <c r="AD39" i="5"/>
  <c r="H39" i="5" s="1"/>
  <c r="AD46" i="5"/>
  <c r="AD50" i="5"/>
  <c r="AD54" i="5"/>
  <c r="H54" i="5" s="1"/>
  <c r="K68" i="5"/>
  <c r="G73" i="5"/>
  <c r="I100" i="4" l="1"/>
  <c r="T17" i="4"/>
  <c r="G94" i="5"/>
  <c r="E105" i="5"/>
  <c r="L105" i="5" s="1"/>
  <c r="L72" i="1"/>
  <c r="L74" i="1" s="1"/>
  <c r="G54" i="1" s="1"/>
  <c r="G62" i="1" s="1"/>
  <c r="E74" i="1"/>
  <c r="K43" i="3"/>
  <c r="K39" i="1"/>
  <c r="K76" i="5"/>
  <c r="L76" i="5" s="1"/>
  <c r="L68" i="5"/>
  <c r="L39" i="1" l="1"/>
  <c r="K47" i="1"/>
  <c r="L47" i="1" s="1"/>
  <c r="K51" i="3"/>
  <c r="L51" i="3" s="1"/>
  <c r="L43" i="3"/>
  <c r="G66" i="1"/>
  <c r="E77" i="1"/>
  <c r="L77" i="1" s="1"/>
  <c r="B123" i="6" a="1"/>
  <c r="C85" i="5" a="1"/>
  <c r="B77" i="6" a="1"/>
  <c r="B12" i="6" a="1"/>
  <c r="B106" i="6" a="1"/>
  <c r="B46" i="4" a="1"/>
  <c r="B84" i="2" a="1"/>
  <c r="B90" i="4" a="1"/>
  <c r="C56" i="1" a="1"/>
  <c r="C14" i="5" a="1"/>
  <c r="C14" i="1" a="1"/>
  <c r="B69" i="2" a="1"/>
  <c r="C38" i="3" a="1"/>
  <c r="B40" i="2" a="1"/>
  <c r="C61" i="5" a="1"/>
  <c r="B26" i="6" a="1"/>
  <c r="B26" i="2" a="1"/>
  <c r="B12" i="2" a="1"/>
  <c r="C60" i="3" a="1"/>
  <c r="C14" i="3" a="1"/>
  <c r="B12" i="4" a="1"/>
  <c r="C34" i="1" a="1"/>
  <c r="B26" i="4" a="1"/>
  <c r="B60" i="4" a="1"/>
  <c r="B91" i="6" a="1"/>
  <c r="B75" i="4" a="1"/>
  <c r="B54" i="2" a="1"/>
  <c r="B54" i="2" l="1"/>
  <c r="B75" i="4"/>
  <c r="B91" i="6"/>
  <c r="B60" i="4"/>
  <c r="B26" i="4"/>
  <c r="C34" i="1"/>
  <c r="B12" i="4"/>
  <c r="C14" i="3"/>
  <c r="C60" i="3"/>
  <c r="B12" i="2"/>
  <c r="B26" i="2"/>
  <c r="B26" i="6"/>
  <c r="C61" i="5"/>
  <c r="B40" i="2"/>
  <c r="C38" i="3"/>
  <c r="B69" i="2"/>
  <c r="C14" i="1"/>
  <c r="C14" i="5"/>
  <c r="C56" i="1"/>
  <c r="B90" i="4"/>
  <c r="B84" i="2"/>
  <c r="B46" i="4"/>
  <c r="B106" i="6"/>
  <c r="B12" i="6"/>
  <c r="B77" i="6"/>
  <c r="C85" i="5"/>
  <c r="B123" i="6"/>
  <c r="B124" i="6" a="1"/>
  <c r="B124" i="6"/>
  <c r="B125" i="6" a="1"/>
  <c r="B125" i="6"/>
  <c r="B78" i="6" a="1"/>
  <c r="B78" i="6"/>
  <c r="C62" i="5" a="1"/>
  <c r="C62" i="5"/>
  <c r="B79" i="6" a="1"/>
  <c r="B79" i="6"/>
  <c r="B85" i="2" a="1"/>
  <c r="B85" i="2"/>
  <c r="B86" i="2" a="1"/>
  <c r="B86" i="2"/>
  <c r="B13" i="4" a="1"/>
  <c r="B13" i="4"/>
  <c r="C35" i="1" a="1"/>
  <c r="C35" i="1"/>
  <c r="B87" i="2" a="1"/>
  <c r="B87" i="2"/>
  <c r="C15" i="1" a="1"/>
  <c r="C15" i="1"/>
  <c r="B13" i="2" a="1"/>
  <c r="B13" i="2"/>
  <c r="B41" i="2" a="1"/>
  <c r="B41" i="2"/>
  <c r="B88" i="2" a="1"/>
  <c r="B88" i="2"/>
  <c r="B14" i="4" a="1"/>
  <c r="B14" i="4"/>
  <c r="B61" i="4" a="1"/>
  <c r="B61" i="4"/>
  <c r="C63" i="5" a="1"/>
  <c r="C63" i="5"/>
  <c r="B80" i="6" a="1"/>
  <c r="B80" i="6"/>
  <c r="C64" i="5" a="1"/>
  <c r="C64" i="5"/>
  <c r="B15" i="4" a="1"/>
  <c r="B15" i="4"/>
  <c r="B89" i="2" a="1"/>
  <c r="B89" i="2"/>
  <c r="B90" i="2" a="1"/>
  <c r="B90" i="2"/>
  <c r="B27" i="6" a="1"/>
  <c r="B27" i="6"/>
  <c r="B126" i="6" a="1"/>
  <c r="B126" i="6"/>
  <c r="B28" i="6" a="1"/>
  <c r="B28" i="6"/>
  <c r="B47" i="4" a="1"/>
  <c r="B47" i="4"/>
  <c r="B91" i="4" a="1"/>
  <c r="B91" i="4"/>
  <c r="C57" i="1" a="1"/>
  <c r="C57" i="1"/>
  <c r="C36" i="1" a="1"/>
  <c r="C36" i="1"/>
  <c r="B92" i="4" a="1"/>
  <c r="B92" i="4"/>
  <c r="C39" i="3" a="1"/>
  <c r="C39" i="3"/>
  <c r="B27" i="4" a="1"/>
  <c r="B27" i="4"/>
  <c r="C15" i="5" a="1"/>
  <c r="C15" i="5"/>
  <c r="B127" i="6" a="1"/>
  <c r="B127" i="6"/>
  <c r="B28" i="4" a="1"/>
  <c r="B28" i="4"/>
  <c r="B42" i="2" a="1"/>
  <c r="B42" i="2"/>
  <c r="B16" i="4" a="1"/>
  <c r="B16" i="4"/>
  <c r="C15" i="3" a="1"/>
  <c r="C15" i="3"/>
  <c r="C61" i="3" a="1"/>
  <c r="C61" i="3"/>
  <c r="B128" i="6" a="1"/>
  <c r="B128" i="6"/>
  <c r="B129" i="6" a="1"/>
  <c r="B129" i="6"/>
  <c r="C16" i="5" a="1"/>
  <c r="C16" i="5"/>
  <c r="C16" i="3" a="1"/>
  <c r="C16" i="3"/>
  <c r="B27" i="2" a="1"/>
  <c r="B27" i="2"/>
  <c r="B70" i="2" a="1"/>
  <c r="B70" i="2"/>
  <c r="B76" i="4" a="1"/>
  <c r="B76" i="4"/>
  <c r="B107" i="6" a="1"/>
  <c r="B107" i="6"/>
  <c r="B62" i="4" a="1"/>
  <c r="B62" i="4"/>
  <c r="B14" i="2" a="1"/>
  <c r="B14" i="2"/>
  <c r="B92" i="6" a="1"/>
  <c r="B92" i="6"/>
  <c r="C86" i="5" a="1"/>
  <c r="C86" i="5"/>
  <c r="B55" i="2" a="1"/>
  <c r="B55" i="2"/>
  <c r="B93" i="4" a="1"/>
  <c r="B93" i="4"/>
  <c r="B29" i="6" a="1"/>
  <c r="B29" i="6"/>
  <c r="C62" i="3" a="1"/>
  <c r="C62" i="3"/>
  <c r="C40" i="3" a="1"/>
  <c r="C40" i="3"/>
  <c r="B29" i="4" a="1"/>
  <c r="B29" i="4"/>
  <c r="B15" i="2" a="1"/>
  <c r="B15" i="2"/>
  <c r="C65" i="5" a="1"/>
  <c r="C65" i="5"/>
  <c r="B16" i="2" a="1"/>
  <c r="B16" i="2"/>
  <c r="B13" i="6" a="1"/>
  <c r="B13" i="6"/>
  <c r="B130" i="6" a="1"/>
  <c r="B130" i="6"/>
  <c r="C17" i="5" a="1"/>
  <c r="C17" i="5"/>
  <c r="C16" i="1" a="1"/>
  <c r="C16" i="1"/>
  <c r="C17" i="3" a="1"/>
  <c r="C17" i="3"/>
  <c r="B30" i="4" a="1"/>
  <c r="B30" i="4"/>
  <c r="C58" i="1" a="1"/>
  <c r="C58" i="1"/>
  <c r="B81" i="6" a="1"/>
  <c r="B81" i="6"/>
  <c r="B94" i="4" a="1"/>
  <c r="B94" i="4"/>
  <c r="C59" i="1" a="1"/>
  <c r="C59" i="1"/>
  <c r="B91" i="2" a="1"/>
  <c r="B91" i="2"/>
  <c r="B31" i="4" a="1"/>
  <c r="B31" i="4"/>
  <c r="B82" i="6" a="1"/>
  <c r="B82" i="6"/>
  <c r="B93" i="6" a="1"/>
  <c r="B93" i="6"/>
  <c r="B17" i="2" a="1"/>
  <c r="B17" i="2"/>
  <c r="B32" i="4" a="1"/>
  <c r="B32" i="4"/>
  <c r="C18" i="5" a="1"/>
  <c r="C18" i="5"/>
  <c r="C60" i="1" a="1"/>
  <c r="C60" i="1"/>
  <c r="B83" i="6" a="1"/>
  <c r="B83" i="6"/>
  <c r="B77" i="4" a="1"/>
  <c r="B77" i="4"/>
  <c r="C63" i="3" a="1"/>
  <c r="C63" i="3"/>
  <c r="C17" i="1" a="1"/>
  <c r="C17" i="1"/>
  <c r="B14" i="6" a="1"/>
  <c r="B14" i="6"/>
  <c r="C87" i="5" a="1"/>
  <c r="C87" i="5"/>
  <c r="B56" i="2" a="1"/>
  <c r="B56" i="2"/>
  <c r="B71" i="2" a="1"/>
  <c r="B71" i="2"/>
  <c r="B84" i="6" a="1"/>
  <c r="B84" i="6"/>
  <c r="B63" i="4" a="1"/>
  <c r="B63" i="4"/>
  <c r="B17" i="4" a="1"/>
  <c r="B17" i="4"/>
  <c r="C18" i="3" a="1"/>
  <c r="C18" i="3"/>
  <c r="B43" i="2" a="1"/>
  <c r="B43" i="2"/>
  <c r="B95" i="4" a="1"/>
  <c r="B95" i="4"/>
  <c r="B30" i="6" a="1"/>
  <c r="B30" i="6"/>
  <c r="B108" i="6" a="1"/>
  <c r="B108" i="6"/>
  <c r="B28" i="2" a="1"/>
  <c r="B28" i="2"/>
  <c r="B48" i="4" a="1"/>
  <c r="B48" i="4"/>
  <c r="B31" i="6" a="1"/>
  <c r="B31" i="6"/>
  <c r="B32" i="6" a="1"/>
  <c r="B32" i="6"/>
  <c r="B96" i="4" a="1"/>
  <c r="B96" i="4"/>
  <c r="B18" i="4" a="1"/>
  <c r="B18" i="4"/>
  <c r="C19" i="3" a="1"/>
  <c r="C19" i="3"/>
  <c r="B97" i="4" a="1"/>
  <c r="B97" i="4"/>
  <c r="B15" i="6" a="1"/>
  <c r="B15" i="6"/>
  <c r="B44" i="2" a="1"/>
  <c r="B44" i="2"/>
  <c r="B45" i="2" a="1"/>
  <c r="B45" i="2"/>
  <c r="B16" i="6" a="1"/>
  <c r="B16" i="6"/>
  <c r="C20" i="3" a="1"/>
  <c r="C20" i="3"/>
  <c r="B29" i="2" a="1"/>
  <c r="B29" i="2"/>
  <c r="B78" i="4" a="1"/>
  <c r="B78" i="4"/>
  <c r="C18" i="1" a="1"/>
  <c r="C18" i="1"/>
  <c r="C19" i="5" a="1"/>
  <c r="C19" i="5"/>
  <c r="C20" i="5" a="1"/>
  <c r="C20" i="5"/>
  <c r="C21" i="3" a="1"/>
  <c r="C21" i="3"/>
  <c r="C21" i="5" a="1"/>
  <c r="C21" i="5"/>
  <c r="B33" i="4" a="1"/>
  <c r="B33" i="4"/>
  <c r="B17" i="6" a="1"/>
  <c r="B17" i="6"/>
  <c r="C22" i="5" a="1"/>
  <c r="C22" i="5"/>
  <c r="B94" i="6" a="1"/>
  <c r="B94" i="6"/>
  <c r="B64" i="4" a="1"/>
  <c r="B64" i="4"/>
  <c r="B18" i="2" a="1"/>
  <c r="B18" i="2"/>
  <c r="B65" i="4" a="1"/>
  <c r="B65" i="4"/>
  <c r="B34" i="4" a="1"/>
  <c r="B34" i="4"/>
  <c r="B35" i="4" a="1"/>
  <c r="B35" i="4"/>
  <c r="B36" i="4" a="1"/>
  <c r="B36" i="4"/>
  <c r="B72" i="2" a="1"/>
  <c r="B72" i="2"/>
  <c r="B109" i="6" a="1"/>
  <c r="B109" i="6"/>
  <c r="C88" i="5" a="1"/>
  <c r="C88" i="5"/>
  <c r="B57" i="2" a="1"/>
  <c r="B57" i="2"/>
  <c r="C19" i="1" a="1"/>
  <c r="C19" i="1"/>
  <c r="B19" i="2" a="1"/>
  <c r="B19" i="2"/>
  <c r="C22" i="3" a="1"/>
  <c r="C22" i="3"/>
  <c r="B18" i="6" a="1"/>
  <c r="B18" i="6"/>
  <c r="B66" i="4" a="1"/>
  <c r="B66" i="4"/>
  <c r="B30" i="2" a="1"/>
  <c r="B30" i="2"/>
  <c r="B49" i="4" a="1"/>
  <c r="B49" i="4"/>
  <c r="B95" i="6" a="1"/>
  <c r="B95" i="6"/>
  <c r="B31" i="2" a="1"/>
  <c r="B31" i="2"/>
  <c r="B58" i="2" a="1"/>
  <c r="B58" i="2"/>
  <c r="B33" i="6" a="1"/>
  <c r="B33" i="6"/>
  <c r="B59" i="2" a="1"/>
  <c r="B59" i="2"/>
  <c r="B60" i="2" a="1"/>
  <c r="B60" i="2"/>
  <c r="B19" i="6" a="1"/>
  <c r="B19" i="6"/>
  <c r="C23" i="3" a="1"/>
  <c r="C23" i="3"/>
  <c r="B50" i="4" a="1"/>
  <c r="B50" i="4"/>
  <c r="B19" i="4" a="1"/>
  <c r="B19" i="4"/>
  <c r="C20" i="1" a="1"/>
  <c r="C20" i="1"/>
  <c r="C23" i="5" a="1"/>
  <c r="C23" i="5"/>
  <c r="C24" i="5" a="1"/>
  <c r="C24" i="5"/>
  <c r="C21" i="1" a="1"/>
  <c r="C21" i="1"/>
  <c r="C24" i="3" a="1"/>
  <c r="C24" i="3"/>
  <c r="C22" i="1" a="1"/>
  <c r="C22" i="1"/>
  <c r="B61" i="2" a="1"/>
  <c r="B61" i="2"/>
  <c r="B110" i="6" a="1"/>
  <c r="B110" i="6"/>
  <c r="C25" i="3" a="1"/>
  <c r="C25" i="3"/>
  <c r="B67" i="4" a="1"/>
  <c r="B67" i="4"/>
  <c r="B37" i="4" a="1"/>
  <c r="B37" i="4"/>
  <c r="C25" i="5" a="1"/>
  <c r="C25" i="5"/>
  <c r="B111" i="6" a="1"/>
  <c r="B111" i="6"/>
  <c r="B79" i="4" a="1"/>
  <c r="B79" i="4"/>
  <c r="B32" i="2" a="1"/>
  <c r="B32" i="2"/>
  <c r="B51" i="4" a="1"/>
  <c r="B51" i="4"/>
  <c r="B73" i="2" a="1"/>
  <c r="B73" i="2"/>
  <c r="B96" i="6" a="1"/>
  <c r="B96" i="6"/>
  <c r="B46" i="2" a="1"/>
  <c r="B46" i="2"/>
  <c r="B34" i="6" a="1"/>
  <c r="B34" i="6"/>
  <c r="B74" i="2" a="1"/>
  <c r="B74" i="2"/>
  <c r="B97" i="6" a="1"/>
  <c r="B97" i="6"/>
  <c r="B98" i="6" a="1"/>
  <c r="B98" i="6"/>
  <c r="B75" i="2" a="1"/>
  <c r="B75" i="2"/>
  <c r="B35" i="6" a="1"/>
  <c r="B35" i="6"/>
  <c r="B47" i="2" a="1"/>
  <c r="B47" i="2"/>
  <c r="C26" i="5" a="1"/>
  <c r="C26" i="5"/>
  <c r="C27" i="5" a="1"/>
  <c r="C27" i="5"/>
  <c r="B52" i="4" a="1"/>
  <c r="B52" i="4"/>
  <c r="B76" i="2" a="1"/>
  <c r="B76" i="2"/>
  <c r="B112" i="6" a="1"/>
  <c r="B112" i="6"/>
  <c r="B53" i="4" a="1"/>
  <c r="B53" i="4"/>
  <c r="C28" i="5" a="1"/>
  <c r="C28" i="5"/>
  <c r="B38" i="4" a="1"/>
  <c r="B38" i="4"/>
  <c r="B80" i="4" a="1"/>
  <c r="B80" i="4"/>
  <c r="C23" i="1" a="1"/>
  <c r="C23" i="1"/>
  <c r="B33" i="2" a="1"/>
  <c r="B33" i="2"/>
  <c r="C26" i="3" a="1"/>
  <c r="C26" i="3"/>
  <c r="B113" i="6" a="1"/>
  <c r="B113" i="6"/>
  <c r="C29" i="5" a="1"/>
  <c r="C29" i="5"/>
  <c r="C27" i="3" a="1"/>
  <c r="C27" i="3"/>
  <c r="B39" i="4" a="1"/>
  <c r="B39" i="4"/>
  <c r="C24" i="1" a="1"/>
  <c r="C24" i="1"/>
  <c r="B81" i="4" a="1"/>
  <c r="B81" i="4"/>
  <c r="B114" i="6" a="1"/>
  <c r="B114" i="6"/>
  <c r="B36" i="6" a="1"/>
  <c r="B36" i="6"/>
  <c r="B37" i="6" a="1"/>
  <c r="B37" i="6"/>
  <c r="B82" i="4" a="1"/>
  <c r="B82" i="4"/>
  <c r="B38" i="6" a="1"/>
  <c r="B38" i="6"/>
  <c r="C30" i="5" a="1"/>
  <c r="C30" i="5"/>
  <c r="C31" i="5" a="1"/>
  <c r="C31" i="5"/>
  <c r="B115" i="6" a="1"/>
  <c r="B115" i="6"/>
  <c r="C32" i="5" a="1"/>
  <c r="C32" i="5"/>
  <c r="C25" i="1" a="1"/>
  <c r="C25" i="1"/>
  <c r="C28" i="3" a="1"/>
  <c r="C28" i="3"/>
  <c r="C26" i="1" a="1"/>
  <c r="C26" i="1"/>
  <c r="C29" i="3" a="1"/>
  <c r="C29" i="3"/>
  <c r="C30" i="3" a="1"/>
  <c r="C30" i="3"/>
  <c r="C33" i="5" a="1"/>
  <c r="C33" i="5"/>
  <c r="B39" i="6" a="1"/>
  <c r="B39" i="6"/>
  <c r="B40" i="6" a="1"/>
  <c r="B40" i="6"/>
  <c r="C31" i="3" a="1"/>
  <c r="C31" i="3"/>
  <c r="C27" i="1" a="1"/>
  <c r="C27" i="1"/>
  <c r="C34" i="5" a="1"/>
  <c r="C34" i="5"/>
  <c r="B41" i="6" a="1"/>
  <c r="B41" i="6"/>
  <c r="B42" i="6" a="1"/>
  <c r="B42" i="6"/>
  <c r="C32" i="3" a="1"/>
  <c r="C32" i="3"/>
  <c r="C35" i="5" a="1"/>
  <c r="C35" i="5"/>
  <c r="C28" i="1" a="1"/>
  <c r="C28" i="1"/>
  <c r="C29" i="1" a="1"/>
  <c r="C29" i="1"/>
  <c r="B43" i="6" a="1"/>
  <c r="B43" i="6"/>
  <c r="C36" i="5" a="1"/>
  <c r="C36" i="5"/>
  <c r="C33" i="3" a="1"/>
  <c r="C33" i="3"/>
  <c r="C37" i="5" a="1"/>
  <c r="C37" i="5"/>
  <c r="B44" i="6" a="1"/>
  <c r="B44" i="6"/>
  <c r="C38" i="5" a="1"/>
  <c r="C38" i="5"/>
  <c r="C39" i="5" a="1"/>
  <c r="C39" i="5"/>
  <c r="B45" i="6" a="1"/>
  <c r="B45" i="6"/>
  <c r="B46" i="6" a="1"/>
  <c r="B46" i="6"/>
  <c r="C40" i="5" a="1"/>
  <c r="C40" i="5"/>
  <c r="B47" i="6" a="1"/>
  <c r="B47" i="6"/>
  <c r="B48" i="6" a="1"/>
  <c r="B48" i="6"/>
  <c r="B49" i="6" a="1"/>
  <c r="B49" i="6"/>
  <c r="C41" i="5" a="1"/>
  <c r="C41" i="5"/>
  <c r="C42" i="5" a="1"/>
  <c r="C42" i="5"/>
  <c r="B50" i="6" a="1"/>
  <c r="B50" i="6"/>
  <c r="C43" i="5" a="1"/>
  <c r="C43" i="5"/>
  <c r="B51" i="6" a="1"/>
  <c r="B51" i="6"/>
  <c r="B52" i="6" a="1"/>
  <c r="B52" i="6"/>
  <c r="C44" i="5" a="1"/>
  <c r="C44" i="5"/>
  <c r="B53" i="6" a="1"/>
  <c r="B53" i="6"/>
  <c r="B54" i="6" a="1"/>
  <c r="B54" i="6"/>
  <c r="C45" i="5" a="1"/>
  <c r="C45" i="5"/>
  <c r="C46" i="5" a="1"/>
  <c r="C46" i="5"/>
  <c r="B55" i="6" a="1"/>
  <c r="B55" i="6"/>
  <c r="B56" i="6" a="1"/>
  <c r="B56" i="6"/>
  <c r="C47" i="5" a="1"/>
  <c r="C47" i="5"/>
  <c r="C48" i="5" a="1"/>
  <c r="C48" i="5"/>
  <c r="B57" i="6" a="1"/>
  <c r="B57" i="6"/>
  <c r="C49" i="5" a="1"/>
  <c r="C49" i="5"/>
  <c r="B58" i="6" a="1"/>
  <c r="B58" i="6"/>
  <c r="C50" i="5" a="1"/>
  <c r="C50" i="5"/>
  <c r="B59" i="6" a="1"/>
  <c r="B59" i="6"/>
  <c r="B60" i="6" a="1"/>
  <c r="B60" i="6"/>
  <c r="B61" i="6" a="1"/>
  <c r="B61" i="6"/>
  <c r="C51" i="5" a="1"/>
  <c r="C51" i="5"/>
  <c r="C52" i="5" a="1"/>
  <c r="C52" i="5"/>
  <c r="B62" i="6" a="1"/>
  <c r="B62" i="6"/>
  <c r="C53" i="5" a="1"/>
  <c r="C53" i="5"/>
  <c r="B63" i="6" a="1"/>
  <c r="B63" i="6"/>
  <c r="C54" i="5" a="1"/>
  <c r="C54" i="5"/>
  <c r="B64" i="6" a="1"/>
  <c r="B64" i="6"/>
  <c r="B65" i="6" a="1"/>
  <c r="B65" i="6"/>
  <c r="C55" i="5" a="1"/>
  <c r="C55" i="5"/>
  <c r="C56" i="5" a="1"/>
  <c r="C56" i="5"/>
  <c r="B66" i="6" a="1"/>
  <c r="B66" i="6"/>
  <c r="B67" i="6" a="1"/>
  <c r="B67" i="6"/>
  <c r="B68" i="6" a="1"/>
  <c r="B68" i="6"/>
  <c r="B69" i="6" a="1"/>
  <c r="B69" i="6"/>
  <c r="B70" i="6" a="1"/>
  <c r="B70" i="6"/>
</calcChain>
</file>

<file path=xl/sharedStrings.xml><?xml version="1.0" encoding="utf-8"?>
<sst xmlns="http://schemas.openxmlformats.org/spreadsheetml/2006/main" count="2765" uniqueCount="934">
  <si>
    <t>収支計画書</t>
  </si>
  <si>
    <t>事業者名</t>
  </si>
  <si>
    <t>株式会社プラスミュージック</t>
  </si>
  <si>
    <t>事業者番号</t>
  </si>
  <si>
    <t>1159</t>
  </si>
  <si>
    <t>公演名</t>
  </si>
  <si>
    <t>Nuevo  Conciert Diario 2024 Flamenco Festival JAPAN Month!!</t>
  </si>
  <si>
    <t>公演回数(数値のみ)</t>
  </si>
  <si>
    <t>会場名</t>
  </si>
  <si>
    <t>アルディエンテ</t>
  </si>
  <si>
    <t>【補助対象経費】</t>
  </si>
  <si>
    <t>削除</t>
  </si>
  <si>
    <t>NO</t>
  </si>
  <si>
    <t>支払先名称</t>
  </si>
  <si>
    <t>費用種別
(※プルダウンから選択)</t>
  </si>
  <si>
    <t>経費項目
(※プルダウンから選択)</t>
  </si>
  <si>
    <t>予定額（税抜）</t>
  </si>
  <si>
    <t>チェック欄</t>
  </si>
  <si>
    <t>備考</t>
  </si>
  <si>
    <t>＜凡例＞</t>
  </si>
  <si>
    <t>■費用種別ごとの合計値(公演回数による案分なし)</t>
  </si>
  <si>
    <t>■費用重複チェック用</t>
  </si>
  <si>
    <t>株式会社K's ON</t>
  </si>
  <si>
    <t>会場関係費</t>
  </si>
  <si>
    <t>会場施設使用料</t>
  </si>
  <si>
    <t>×４公演</t>
  </si>
  <si>
    <t>自動計算の欄/記入しないで良い欄</t>
  </si>
  <si>
    <t>出演関係費</t>
  </si>
  <si>
    <t>制作関係費</t>
  </si>
  <si>
    <t>演出関係費</t>
  </si>
  <si>
    <t>リハーサル使用料×４公演</t>
  </si>
  <si>
    <t>事業者の皆様に記入していただきたい欄</t>
  </si>
  <si>
    <t>運営関係費</t>
  </si>
  <si>
    <t>　</t>
  </si>
  <si>
    <t>ゲストダンサー（中原潤・篠田三枝・内田好美・三枝雄輔）</t>
  </si>
  <si>
    <t>出演料</t>
  </si>
  <si>
    <t>ゲスト×４公演（中原潤・篠田三枝・内田好美・三枝雄輔）</t>
  </si>
  <si>
    <t>項目名等</t>
  </si>
  <si>
    <t>広告・宣伝費</t>
  </si>
  <si>
    <t>申請・報告に関する費用</t>
  </si>
  <si>
    <t>ゲストダンサー(振付)（中原潤・篠田三枝・内田好美・三枝雄輔）</t>
  </si>
  <si>
    <r>
      <rPr>
        <sz val="16"/>
        <color rgb="FF000000"/>
        <rFont val="ＭＳ Ｐゴシック"/>
        <family val="2"/>
        <charset val="128"/>
      </rPr>
      <t>振付</t>
    </r>
    <r>
      <rPr>
        <sz val="16"/>
        <color rgb="FF000000"/>
        <rFont val="ＭＳ Ｐゴシック"/>
        <family val="3"/>
        <charset val="128"/>
      </rPr>
      <t>×４公演（中原潤・篠田三枝・内田好美・三枝雄輔）</t>
    </r>
  </si>
  <si>
    <t>ソロダンサー</t>
  </si>
  <si>
    <t>群舞ダンサー</t>
  </si>
  <si>
    <r>
      <rPr>
        <sz val="16"/>
        <color rgb="FF000000"/>
        <rFont val="ＭＳ Ｐゴシック"/>
        <family val="2"/>
        <charset val="128"/>
      </rPr>
      <t>６名</t>
    </r>
    <r>
      <rPr>
        <sz val="16"/>
        <color rgb="FF000000"/>
        <rFont val="ＭＳ Ｐゴシック"/>
        <family val="3"/>
        <charset val="128"/>
      </rPr>
      <t>×４公演</t>
    </r>
  </si>
  <si>
    <t>個人ボーカル</t>
  </si>
  <si>
    <t>１名×４公演</t>
  </si>
  <si>
    <t>収支計画書を作成する上での注意点</t>
  </si>
  <si>
    <t>■補助対象経費</t>
  </si>
  <si>
    <t>ギター(彌月大治・伊藤安男)</t>
  </si>
  <si>
    <t>×４公演(彌月大治・ダブルキャスト伊藤安男)</t>
  </si>
  <si>
    <t>公演回数按分なし</t>
  </si>
  <si>
    <t>公演回数按分</t>
  </si>
  <si>
    <t>舞台スタッフ費用</t>
  </si>
  <si>
    <t>照明追加分×４公演</t>
  </si>
  <si>
    <t>a）公演関係経費</t>
  </si>
  <si>
    <t>JR</t>
  </si>
  <si>
    <t>交通費・宿泊費</t>
  </si>
  <si>
    <t>２名×４公演</t>
  </si>
  <si>
    <t>b）書類（申請書類等）作成経費</t>
  </si>
  <si>
    <t>アパホテル新大阪駅前</t>
  </si>
  <si>
    <t>２名×２泊×４公演</t>
  </si>
  <si>
    <t>C.T.Lab</t>
  </si>
  <si>
    <t>ライブ配信費</t>
  </si>
  <si>
    <t>マルチアングル配信×４公演</t>
  </si>
  <si>
    <t>成瀬新</t>
  </si>
  <si>
    <t>映像撮影費</t>
  </si>
  <si>
    <t>ルナーレ事務局</t>
  </si>
  <si>
    <t>イベント広告・宣伝費（媒体費・制作費いずれも対象）</t>
  </si>
  <si>
    <t>個人</t>
  </si>
  <si>
    <t>運営スタッフ費</t>
  </si>
  <si>
    <t>佐野美紀子</t>
  </si>
  <si>
    <r>
      <rPr>
        <sz val="16"/>
        <color rgb="FF000000"/>
        <rFont val="ＭＳ Ｐゴシック"/>
        <family val="2"/>
        <charset val="128"/>
      </rPr>
      <t>ティザー広告担当</t>
    </r>
    <r>
      <rPr>
        <sz val="16"/>
        <color rgb="FF000000"/>
        <rFont val="ＭＳ Ｐゴシック"/>
        <family val="3"/>
        <charset val="128"/>
      </rPr>
      <t>×４公演</t>
    </r>
  </si>
  <si>
    <t>和楽器奏者（高橋静針・中村あい子・田中千鶴）</t>
  </si>
  <si>
    <t>２名×４公演（高橋静針・中村あい子・ダブルキャスト田中千鶴）</t>
  </si>
  <si>
    <t>岡田税理士事務所</t>
  </si>
  <si>
    <t>経理書面確認費（税理士・公認会計士）</t>
  </si>
  <si>
    <t>【補助対象外経費】</t>
  </si>
  <si>
    <t>費用種別</t>
  </si>
  <si>
    <t>経費項目</t>
  </si>
  <si>
    <t>ローソン</t>
  </si>
  <si>
    <t>ケータリング</t>
  </si>
  <si>
    <t>（Ａ）事業の総経費</t>
  </si>
  <si>
    <t>補助対象経費</t>
  </si>
  <si>
    <t>補助対象経費/1公演</t>
  </si>
  <si>
    <t>①</t>
  </si>
  <si>
    <t>イベントの実施に
関する費用</t>
  </si>
  <si>
    <t>（Ｂ）補助対象経費</t>
  </si>
  <si>
    <t>（C）広告・宣伝費の割合</t>
  </si>
  <si>
    <t>うち、会場施設使用料</t>
  </si>
  <si>
    <t>（C-a）補助対象経費となる
広告・宣伝費</t>
  </si>
  <si>
    <t>補助対象経費となる
広告・宣伝費</t>
  </si>
  <si>
    <t>（C-b）補助対象外経費となる
広告・宣伝費（超過額）</t>
  </si>
  <si>
    <t>②</t>
  </si>
  <si>
    <t>①＋②</t>
  </si>
  <si>
    <t>【収入】</t>
  </si>
  <si>
    <t>請求先名称等</t>
  </si>
  <si>
    <t>収入種別
(※プルダウンから選択)</t>
  </si>
  <si>
    <t>収入内容</t>
  </si>
  <si>
    <t>収入額（税抜）</t>
  </si>
  <si>
    <t>補助希望額（総額）</t>
  </si>
  <si>
    <t>個人（店頭・手売り）</t>
  </si>
  <si>
    <t>入場料等</t>
  </si>
  <si>
    <t>公演チケット収入：通常</t>
  </si>
  <si>
    <t>Teket.jp</t>
  </si>
  <si>
    <t>公演チケット収入：配信チケット代</t>
  </si>
  <si>
    <t>公演チケット収入：リピーター特典</t>
  </si>
  <si>
    <t>２５００円×１０人×４公演</t>
  </si>
  <si>
    <t>公演チケット収入：タイアップ</t>
  </si>
  <si>
    <t>ライブビューイング</t>
  </si>
  <si>
    <t>入場・閲覧料</t>
  </si>
  <si>
    <t>協賛</t>
  </si>
  <si>
    <t>協賛金等</t>
  </si>
  <si>
    <t>NPO法人Memoria</t>
  </si>
  <si>
    <t>（D）事業収入→</t>
  </si>
  <si>
    <t>(E) 収入ー総経費→</t>
  </si>
  <si>
    <t>公演分の費用</t>
  </si>
  <si>
    <t>1公演あたりの費用</t>
  </si>
  <si>
    <t>A</t>
  </si>
  <si>
    <t>事業の総経費</t>
  </si>
  <si>
    <t>自動計算</t>
  </si>
  <si>
    <t>B</t>
  </si>
  <si>
    <t>C</t>
  </si>
  <si>
    <t>広告・宣伝費の割合</t>
  </si>
  <si>
    <r>
      <rPr>
        <sz val="16"/>
        <color rgb="FF000000"/>
        <rFont val="ＭＳ Ｐゴシック"/>
        <family val="3"/>
        <charset val="128"/>
      </rPr>
      <t>自動計算　</t>
    </r>
    <r>
      <rPr>
        <sz val="14"/>
        <color rgb="FF000000"/>
        <rFont val="ＭＳ Ｐゴシック"/>
        <family val="3"/>
        <charset val="128"/>
      </rPr>
      <t>※千円未満切り捨て</t>
    </r>
  </si>
  <si>
    <t>補助希望額</t>
  </si>
  <si>
    <t>公演分の収入</t>
  </si>
  <si>
    <t>1公演あたりの収入</t>
  </si>
  <si>
    <t>D</t>
  </si>
  <si>
    <t>事業の総収入</t>
  </si>
  <si>
    <t>その他</t>
  </si>
  <si>
    <t>収支計画明細</t>
  </si>
  <si>
    <t>＜事前着手とすることが真にやむを得ないと判断される特段の理由の説明＞</t>
  </si>
  <si>
    <t>１５回の実績を備えた会場である。本事業も同一会場で行うのが、認知の面からも最も望ましいと考えられる。会場付属の音響照明も同様である。
配信業者については当社が初めて取り組むマルチアングルや２次編集などの要素が多く、長期間の打ち合わせが必要であるうえ、４公演同一の業者である必要がある。
ゲストダンサーについては集客力の最も要となる要素である。早い段階で確定し周知を行う必要がある。
和楽器奏者については絶対数が少ないうえ伴奏のギターと共にメイン演目「此花昨夜姫」の演奏に必ず必要である。オリジナル要素の高い楽曲であるため、演奏できるプレーヤーも限られる。ダブルキャストとともに事前着手がやむを得ない。
上記いずれも早期に契約をしておかないと同一の日程で招集するとこが困難な第一線で活躍するアーティスト・業者である。</t>
  </si>
  <si>
    <t>■出演関係費</t>
  </si>
  <si>
    <t>※事務局確認用ですので、ご入力いただく必要はございません</t>
  </si>
  <si>
    <t>経費項目（※プルダウンから選択）</t>
  </si>
  <si>
    <t>小費目（※プルダウンから選択）</t>
  </si>
  <si>
    <t>内容</t>
  </si>
  <si>
    <t>単価(税抜)</t>
  </si>
  <si>
    <t>数量</t>
  </si>
  <si>
    <t>予定額(税抜)</t>
  </si>
  <si>
    <t>事前着手</t>
  </si>
  <si>
    <t>発注日（事前着手の場合）</t>
  </si>
  <si>
    <t>（クラシック）ソリスト料</t>
  </si>
  <si>
    <t>ゲスト</t>
  </si>
  <si>
    <t>✓</t>
  </si>
  <si>
    <t>（音楽）アーティスト出演料</t>
  </si>
  <si>
    <t>ソロ</t>
  </si>
  <si>
    <t>自動計算の欄/記入しないでよい欄</t>
  </si>
  <si>
    <t>（音楽）コーラス/ダンサー出演料</t>
  </si>
  <si>
    <t>群舞</t>
  </si>
  <si>
    <t>（音楽）サポートミュージシャン出演料</t>
  </si>
  <si>
    <t>伴奏・伴唱</t>
  </si>
  <si>
    <t>演奏</t>
  </si>
  <si>
    <t>総額(税抜)</t>
  </si>
  <si>
    <t>■制作関係費</t>
  </si>
  <si>
    <t>（音楽）リハーサルスタジオ費</t>
  </si>
  <si>
    <t>リハーサル</t>
  </si>
  <si>
    <t>（音楽）照明・音響オペレーター人件費</t>
  </si>
  <si>
    <t>音響・照明</t>
  </si>
  <si>
    <t>（共通）交通費</t>
  </si>
  <si>
    <t>２名分</t>
  </si>
  <si>
    <t>（共通）宿泊費</t>
  </si>
  <si>
    <t>２名・２泊分</t>
  </si>
  <si>
    <t>（共通）撮影人件費</t>
  </si>
  <si>
    <t>（音楽）振付プラン費・振付指導料</t>
  </si>
  <si>
    <t>■会場関係費</t>
  </si>
  <si>
    <t>（共通）会場使用料（付帯設備費を除く。）</t>
  </si>
  <si>
    <t>本番会場</t>
  </si>
  <si>
    <t>タイアップイベント</t>
  </si>
  <si>
    <t>■運営関係費</t>
  </si>
  <si>
    <t>（音楽）ライブ配信費（スイッチング等の映像制作費用含む）（ライブビューイング含む）</t>
  </si>
  <si>
    <t>リアルタイムフル配信</t>
  </si>
  <si>
    <t>（共通）アルバイト代（劇場案内、運営スタッフ）</t>
  </si>
  <si>
    <t>会場整理</t>
  </si>
  <si>
    <t>■広告・宣伝費</t>
  </si>
  <si>
    <t>（共通）広告・宣伝費（新聞、雑誌、映像、駅貼り、宣伝デザイン料）</t>
  </si>
  <si>
    <t>フライヤー制作</t>
  </si>
  <si>
    <t>ティザー動画</t>
  </si>
  <si>
    <t>■申請・報告に関する費用</t>
  </si>
  <si>
    <t>#N/A</t>
  </si>
  <si>
    <t>明細の合計額</t>
  </si>
  <si>
    <t>○○株式会社</t>
  </si>
  <si>
    <t>□□□ライブ</t>
  </si>
  <si>
    <t>△△△ホール</t>
  </si>
  <si>
    <t>A社</t>
  </si>
  <si>
    <t>B社</t>
  </si>
  <si>
    <t>舞台制作費</t>
  </si>
  <si>
    <t>C社</t>
  </si>
  <si>
    <t>運搬費</t>
  </si>
  <si>
    <t>D社</t>
  </si>
  <si>
    <t>J社</t>
  </si>
  <si>
    <t>権利使用料</t>
  </si>
  <si>
    <t>K社</t>
  </si>
  <si>
    <t>L社</t>
  </si>
  <si>
    <t>M社</t>
  </si>
  <si>
    <t>N社</t>
  </si>
  <si>
    <t>O社</t>
  </si>
  <si>
    <t>F社</t>
  </si>
  <si>
    <t>H社</t>
  </si>
  <si>
    <t>E社</t>
  </si>
  <si>
    <t>G社</t>
  </si>
  <si>
    <t>チケット販売関係費（払戻し手数料を含む）</t>
  </si>
  <si>
    <t>X社</t>
  </si>
  <si>
    <t>Y社</t>
  </si>
  <si>
    <t>Z社</t>
  </si>
  <si>
    <t>I社</t>
  </si>
  <si>
    <t>書面作成代行費（行政書士等）</t>
  </si>
  <si>
    <t>ツアーグッズ販売手数料</t>
  </si>
  <si>
    <t>あ社</t>
  </si>
  <si>
    <t>公演チケット収入：（特典付SS席）</t>
  </si>
  <si>
    <t>公演チケット収入：（特典付SS席）チケット代（10,000円）×175席×3公演×販売目標率80％</t>
  </si>
  <si>
    <t>公演チケット収入：チケット代（S席）</t>
  </si>
  <si>
    <t>公演チケット収入：（一般席）チケット代（2,500円）×200席×3公演×販売目標率80%</t>
  </si>
  <si>
    <t>い社</t>
  </si>
  <si>
    <t>公演チケット収入：配信チケット代（1,000円）×1000席×3公演×販売目標率80%</t>
  </si>
  <si>
    <t>う社</t>
  </si>
  <si>
    <t>物販等</t>
  </si>
  <si>
    <t>ツアーグッズ</t>
  </si>
  <si>
    <t>ライブフォト等</t>
  </si>
  <si>
    <t>え社</t>
  </si>
  <si>
    <t>ツアー協賛</t>
  </si>
  <si>
    <t>ABC会社から、1,000,000円の協賛金</t>
  </si>
  <si>
    <r>
      <rPr>
        <sz val="16"/>
        <color rgb="FF000000"/>
        <rFont val="ＭＳ Ｐゴシック"/>
        <family val="3"/>
        <charset val="128"/>
      </rPr>
      <t>自動計算</t>
    </r>
    <r>
      <rPr>
        <sz val="14"/>
        <color rgb="FF000000"/>
        <rFont val="ＭＳ Ｐゴシック"/>
        <family val="3"/>
        <charset val="128"/>
      </rPr>
      <t>　</t>
    </r>
  </si>
  <si>
    <t>事前着手しなければ、イベント実施予定日までに準備が終わらない可能性があるから。</t>
  </si>
  <si>
    <t>（音楽）アーティストキャスティング費（インペグ業者手配料）</t>
  </si>
  <si>
    <t>出演料の15％</t>
  </si>
  <si>
    <t>収支計画明細を作成する上での注意点</t>
  </si>
  <si>
    <t>（音楽）大道具</t>
  </si>
  <si>
    <t>（音楽）舞台監督</t>
  </si>
  <si>
    <t>（音楽）楽器費（楽器の消耗に関する費用）</t>
  </si>
  <si>
    <t>（音楽）エンジニア</t>
  </si>
  <si>
    <t>（共通）楽器運搬費</t>
  </si>
  <si>
    <t>（音楽）照明費・音響費（プラン費含む）</t>
  </si>
  <si>
    <t>（共通）撮影機材費</t>
  </si>
  <si>
    <t>（共通）著作権使用料</t>
  </si>
  <si>
    <t>2人7泊</t>
  </si>
  <si>
    <t>（音楽）ヘアメイク</t>
  </si>
  <si>
    <t>（音楽）映像人件費（舞台に映像を投影するスタッフ）</t>
  </si>
  <si>
    <t>東京会場</t>
  </si>
  <si>
    <t>名古屋会場</t>
  </si>
  <si>
    <t>大阪会場</t>
  </si>
  <si>
    <t>2人3日</t>
  </si>
  <si>
    <t>（音楽）楽屋消耗品費（打ち上げで使うもの（紙のお皿やコップといった飲食関係）は対象外）</t>
  </si>
  <si>
    <t>（共通）チケット販売手数料</t>
  </si>
  <si>
    <t>（演劇）DM（ダイレクトメール）発送費</t>
  </si>
  <si>
    <t>（演劇）チラシデザイン料</t>
  </si>
  <si>
    <t>（演劇）パンフレット印刷費</t>
  </si>
  <si>
    <t>（共通）書面作成代行費用（行政書士料金）</t>
  </si>
  <si>
    <t>（共通）経理書面確認費用（公認会計士料金、税理士料金）</t>
  </si>
  <si>
    <t>□□□株式会社</t>
  </si>
  <si>
    <t>□□□演劇</t>
  </si>
  <si>
    <t>△△シアター</t>
  </si>
  <si>
    <t>プロダクションA</t>
  </si>
  <si>
    <t>プロダクションB</t>
  </si>
  <si>
    <t>プロダクションC</t>
  </si>
  <si>
    <t>個人A</t>
  </si>
  <si>
    <t>個人B</t>
  </si>
  <si>
    <t>個人C</t>
  </si>
  <si>
    <t>個人D</t>
  </si>
  <si>
    <t>個人E</t>
  </si>
  <si>
    <t>自社</t>
  </si>
  <si>
    <t>施設維持費（自社所有の場合の会場のみ）</t>
  </si>
  <si>
    <t>付帯設備費</t>
  </si>
  <si>
    <t>S社</t>
  </si>
  <si>
    <t>感染予防対策費（新型コロナウイルス感染症への感染の有無を確認するための検査費を含む）</t>
  </si>
  <si>
    <t>R社</t>
  </si>
  <si>
    <t>T社</t>
  </si>
  <si>
    <t>P社</t>
  </si>
  <si>
    <t>Q社</t>
  </si>
  <si>
    <t>U社</t>
  </si>
  <si>
    <t>社内人件費</t>
  </si>
  <si>
    <t>社内人件費　専属スタッフ
　　　　　　　　　　　　　　　　　　　　　　　　　　　</t>
  </si>
  <si>
    <t>担当プロデューサー1名×1カ月＋制作担当2名×3カ月 　</t>
  </si>
  <si>
    <t>社内人件費　兼任スタッフ
　　　　　　　　　　　　　　　</t>
  </si>
  <si>
    <t>担当広報1名、経理1名×1カ月</t>
  </si>
  <si>
    <t>外注</t>
  </si>
  <si>
    <t>飲食関係費</t>
  </si>
  <si>
    <t>楽屋雑貨費、飲食に係る経費</t>
  </si>
  <si>
    <t>公演実施に伴うケータリングお菓子、弁当、ステージドリンク、宿泊に際しての弁当　800円×60人×2食×5日</t>
  </si>
  <si>
    <t>来場者特典制作費</t>
  </si>
  <si>
    <t>来場者特典</t>
  </si>
  <si>
    <t>印刷物：単価50円×958枚×15</t>
  </si>
  <si>
    <t>海外向けPR動画制作費</t>
  </si>
  <si>
    <t>海外向けPR動画制作費（編集200,000円×1回 ・翻訳100,000円×1回）</t>
  </si>
  <si>
    <t>ライブフォト経費</t>
  </si>
  <si>
    <t>ライブフォト経費（撮影＋販売手数料＋RY）</t>
  </si>
  <si>
    <t>ライブフォト経費（撮影＋販売手数料＋ロイヤリティ）</t>
  </si>
  <si>
    <t>配信収入経費：（アーカイブ）</t>
  </si>
  <si>
    <t>アーカイブ配信経費（配信費+販売経費）</t>
  </si>
  <si>
    <t>配信経費（配信費＋販売経費）×35%</t>
  </si>
  <si>
    <t>○社</t>
  </si>
  <si>
    <t>公演チケット収入：（特典付SS席）チケット代×210席×15公演×販売目標率90％</t>
  </si>
  <si>
    <t>公演チケット収入：チケット代（S席）×748席×15公演×販売目標率75%</t>
  </si>
  <si>
    <t>△社</t>
  </si>
  <si>
    <t>ライブフォト販売</t>
  </si>
  <si>
    <t>ライブフォト販売収入目標：272円×購入枚数予測2,000枚　</t>
  </si>
  <si>
    <t>□社</t>
  </si>
  <si>
    <t>配信収入：ライブ配信　</t>
  </si>
  <si>
    <t>配信収入目標：ライブ配信　3,364円×2,000枚　</t>
  </si>
  <si>
    <t>配信収入：アーカイブ配信　</t>
  </si>
  <si>
    <t>配信収入目標：アーカイブ配信　3,364円×500枚</t>
  </si>
  <si>
    <t>（演劇）キャスト出演料</t>
  </si>
  <si>
    <t>（出演者名）　出演料　全15公演</t>
  </si>
  <si>
    <t>（出演者名）アンサンブルキャスト計5名　出演料　全15公演</t>
  </si>
  <si>
    <t>（演劇）演出家費／演出費／演出料　　　</t>
  </si>
  <si>
    <t>（演出家名）　演出料　</t>
  </si>
  <si>
    <t>（演劇）振付家費／振付料</t>
  </si>
  <si>
    <t>（振付家名）　振付料</t>
  </si>
  <si>
    <t>（演劇）音楽監督費</t>
  </si>
  <si>
    <t>（音楽監督名）　音楽監督料</t>
  </si>
  <si>
    <t>（演劇）著作権使用料</t>
  </si>
  <si>
    <t>JASRAC使用料　15公演</t>
  </si>
  <si>
    <t>（演劇）音楽使用料</t>
  </si>
  <si>
    <t>音楽使用料　15公演</t>
  </si>
  <si>
    <t>（演劇）音響プラン費／音響デザイン費</t>
  </si>
  <si>
    <t>（音響プランナー名）　音響プラン料</t>
  </si>
  <si>
    <t>（演劇）音響費／音響機材費</t>
  </si>
  <si>
    <t>音響機材費：●月●日～●月●日14日間</t>
  </si>
  <si>
    <t>（演劇）稽古場音響費</t>
  </si>
  <si>
    <t>稽古場音響機材費　25日間</t>
  </si>
  <si>
    <t>（演劇）音響スタッフ費</t>
  </si>
  <si>
    <t>稽古場人件費：音響　1名×25日間（稼働日）</t>
  </si>
  <si>
    <t>仕込・本番：音響人件費　4名×13日（稼働日）</t>
  </si>
  <si>
    <t>（演劇）歌唱指導費</t>
  </si>
  <si>
    <t>（歌唱指導名）　歌唱指導料</t>
  </si>
  <si>
    <t>（演劇）プロデューサー費</t>
  </si>
  <si>
    <t>（プロデューサー名）　プロデューサー費</t>
  </si>
  <si>
    <t>（演劇）美術プラン費／美術デザイン費</t>
  </si>
  <si>
    <t>（美術プランナー名）　美術プラン料</t>
  </si>
  <si>
    <t>（演劇）大道具費（製作、借用、修繕）</t>
  </si>
  <si>
    <t>大道具製作（製作・借用・修繕）</t>
  </si>
  <si>
    <t>（演劇）稽古場仮道具費</t>
  </si>
  <si>
    <t>稽古場仮道具費</t>
  </si>
  <si>
    <t>（演劇）廃棄物処理費</t>
  </si>
  <si>
    <t>産業廃棄物処理</t>
  </si>
  <si>
    <t>（演劇）大道具人件費</t>
  </si>
  <si>
    <t>東京公演：劇場仕込み・撤去人件費　20名×2回</t>
  </si>
  <si>
    <t>（演劇）小道具費（製作、借用、修繕）</t>
  </si>
  <si>
    <t>小道具製作（製作・借用・修繕）</t>
  </si>
  <si>
    <t>（演劇）照明プラン費／照明デザイン費</t>
  </si>
  <si>
    <t>（照明プランナー名）　照明プラン料</t>
  </si>
  <si>
    <t>（演劇）照明費／照明機材費</t>
  </si>
  <si>
    <t>照明機材費：●月●日～●月●日14日間</t>
  </si>
  <si>
    <t>（演劇）照明スタッフ費</t>
  </si>
  <si>
    <t>仕込・本番：照明人件費　4名×13日（稼働日）</t>
  </si>
  <si>
    <t>（演劇）映像プラン費／映像デザイン費</t>
  </si>
  <si>
    <t>（映像プランナー名）　映像プラン料</t>
  </si>
  <si>
    <t>（演劇）映像制作費</t>
  </si>
  <si>
    <t>演出映像制作費　動画20点</t>
  </si>
  <si>
    <t>演出映像制作費　静止画10点</t>
  </si>
  <si>
    <t>（演劇）映像費／映像機材費</t>
  </si>
  <si>
    <t>映像機材費（プロジェクター1台、オペ卓）：●月●日～●月●日14日間</t>
  </si>
  <si>
    <t>（演劇）舞台映像スタッフ費</t>
  </si>
  <si>
    <t>稽古場人件費：映像　1名×10日間（稼働日）</t>
  </si>
  <si>
    <t>（演劇）衣裳プラン費／衣裳デザイン料</t>
  </si>
  <si>
    <t>（衣裳プランナー名）：衣裳プラン料</t>
  </si>
  <si>
    <t>（演劇）衣裳費（製作、借用、修繕）</t>
  </si>
  <si>
    <t>衣裳製作費（製作・借用・修繕）メインキャスト9名分×1ポーズ</t>
  </si>
  <si>
    <t>衣裳製作費（製作・借用・修繕）アンサンブルキャスト5名×4ポーズ</t>
  </si>
  <si>
    <t>（演劇）衣裳進行費</t>
  </si>
  <si>
    <t>稽古場人件費：衣裳進行　2名×10日間（稼働日）</t>
  </si>
  <si>
    <t>仕込・本番：衣裳進行人件費　2名×13日（稼働日）</t>
  </si>
  <si>
    <t>（演劇）ヘアメイク(カツラ）プラン費／ヘアメイク（カツラ）デザイン費</t>
  </si>
  <si>
    <t>（ヘアメイクプランナー名）ヘアメイクプラン料</t>
  </si>
  <si>
    <t>（演劇）カツラ費／ウイッグ費</t>
  </si>
  <si>
    <t>ウィッグ費（製作・借用・修繕）5名分</t>
  </si>
  <si>
    <t>（演劇）ヘアメイクスタッフ費</t>
  </si>
  <si>
    <t>稽古場人件費：ヘアメイク　3名×5日間（稼働日）</t>
  </si>
  <si>
    <t>仕込・本番ヘアメイク人件費　3名×13日（稼働日）</t>
  </si>
  <si>
    <t>（演劇）舞台監督費</t>
  </si>
  <si>
    <t>稽古場人件費：舞台監督1名×30日間（稼働日）</t>
  </si>
  <si>
    <t>（演劇）演出部人件費</t>
  </si>
  <si>
    <t>稽古場人件費：演出部　4名×25日間（稼働日）</t>
  </si>
  <si>
    <t>仕込・本番：舞台監督人件費　1名×13日（稼働日）</t>
  </si>
  <si>
    <t>仕込・本番：演出部人件費　4名×13日（稼働日）</t>
  </si>
  <si>
    <t>（演劇）制作スタッフ費／制作人件費／制作助手費</t>
  </si>
  <si>
    <t>稽古場人件費：制作助手1名×30日（稼働日）</t>
  </si>
  <si>
    <t>仕込・本番：制作人件費　1名×13日 （稼働日）</t>
  </si>
  <si>
    <t>（演劇）トランスポート（TP費）</t>
  </si>
  <si>
    <t>トランスポート費（都内⇒稽古場）</t>
  </si>
  <si>
    <t>トランスポート費（稽古場⇒劇場）</t>
  </si>
  <si>
    <t>トランスポート費（劇場⇒都内）</t>
  </si>
  <si>
    <t>（演劇）稽古ピアニスト費／稽古ピアノ費</t>
  </si>
  <si>
    <t>（稽古ピアノ名）　稽古ピアノ料</t>
  </si>
  <si>
    <t>（演劇）演出助手料</t>
  </si>
  <si>
    <t>（演出助手名）　演出助手料</t>
  </si>
  <si>
    <t>（演劇）脚本使用料</t>
  </si>
  <si>
    <t>脚本使用料　15公演</t>
  </si>
  <si>
    <t>（演劇）機械警備業務費</t>
  </si>
  <si>
    <t>自社稽古場使用料：●月●日～●月●日　●月分＠48,387×12日　</t>
  </si>
  <si>
    <t>（演劇）共益費</t>
  </si>
  <si>
    <t>自社稽古場使用料：●月●日～●月●日　●月分＠50,000×9日</t>
  </si>
  <si>
    <t>（演劇）稽古場使用料</t>
  </si>
  <si>
    <t>稽古場使用料：○○スタジオ　●月●日～●月●日　10日間</t>
  </si>
  <si>
    <t>（演劇）劇場費</t>
  </si>
  <si>
    <t>劇場費　（劇場名）　劇場使用期間：2022年●月●日～●月●日</t>
  </si>
  <si>
    <t>（共通）会場使用料（付帯設備費）</t>
  </si>
  <si>
    <t>劇場付帯設備費（延長料、楽屋、備品レンタル、機材レンタル、消毒、劇場人件）13日</t>
  </si>
  <si>
    <t>付帯設備費（電気代、備品レンタル）：○○スタジオ10日分</t>
  </si>
  <si>
    <t>（演劇）PCR検査費</t>
  </si>
  <si>
    <t>PCR検査実施費　60名×3回</t>
  </si>
  <si>
    <t>（演劇）運営スタッフ費</t>
  </si>
  <si>
    <t>運営　チーフ人件費　1名×11日</t>
  </si>
  <si>
    <t>（演劇）運営アルバイト費</t>
  </si>
  <si>
    <t>運営アルバイト人件費12名×10日</t>
  </si>
  <si>
    <t>（演劇）感染対策備品代</t>
  </si>
  <si>
    <t>感染予防対策費：（運営スタッフフェイスシールド、消毒液、消毒マット、次亜塩素酸水、非接触型体温計・客席消毒）</t>
  </si>
  <si>
    <t>（演劇）配信チケット手数料</t>
  </si>
  <si>
    <t>チケット手数料：（特典付SS席）チケット代×210席×15公演×10％×販売目標率90％</t>
  </si>
  <si>
    <t>（演劇）票券業務費用</t>
  </si>
  <si>
    <t>チケット手数料：チケット代（S席）×748席×15公演×10％×販売目標率75％</t>
  </si>
  <si>
    <t>（演劇）ライブ配信手数料</t>
  </si>
  <si>
    <t>ライブ配信手数料：チケット代×2,000枚×35%</t>
  </si>
  <si>
    <t>（演劇）配信収録費</t>
  </si>
  <si>
    <t>配信収録費：配信スタッフ：（監督他計15名）×2日間</t>
  </si>
  <si>
    <t>配信収録費：配信機材費×2日間</t>
  </si>
  <si>
    <t>（演劇）ビジュアルデザイン費／メインビジュアル、キービジュアル、公演ビジュアル</t>
  </si>
  <si>
    <t>メインビジュアルデザイン費（チラシ）</t>
  </si>
  <si>
    <t>メインビジュアルデザイン費（ポスター）</t>
  </si>
  <si>
    <t>（演劇）ビジュアル撮影カメラマン費／メインビジュアル、キービジュアル、公演ビジュアル</t>
  </si>
  <si>
    <t>メインビジュア撮影費　カメラマン1名×2日間</t>
  </si>
  <si>
    <t>（演劇）ビジュアル撮影スタジオ費／メインビジュアル、キービジュアル、公演ビジュアル</t>
  </si>
  <si>
    <t>メインビジュアル撮影スタジオ費　2日間</t>
  </si>
  <si>
    <t>（共通）宣伝ヘアメイク料</t>
  </si>
  <si>
    <t>メインビジュアル撮影時ヘアメイク費　2名×2日間</t>
  </si>
  <si>
    <t>（共通）宣伝衣装料</t>
  </si>
  <si>
    <t>メインビジュアル撮影時　衣裳スタッフ費　2名×2日間</t>
  </si>
  <si>
    <t>（演劇）プロモーション動画制作費／公演CM制作費、公演スポット制作費</t>
  </si>
  <si>
    <t>公演CM制作費　撮影スタッフ人件費　2日間</t>
  </si>
  <si>
    <t>公演CM制作費　撮影機材費　2日間</t>
  </si>
  <si>
    <t>公演CM制作費　編集</t>
  </si>
  <si>
    <t>（演劇）チラシ印刷費</t>
  </si>
  <si>
    <t>チラシ印刷費（100,000部）</t>
  </si>
  <si>
    <t>都内交通広告2週間</t>
  </si>
  <si>
    <t>（共通）当該活動の告知用ウェブサイト作成料（常設のものはNGとし、本事業に係る費用のみ対象とする）</t>
  </si>
  <si>
    <t>公式HP制作費　</t>
  </si>
  <si>
    <t>経理書面確認費（1時間10,000円×20時間)</t>
  </si>
  <si>
    <t>書面作成代行費（1時間10,000円×20時間)</t>
  </si>
  <si>
    <t>【対象経費】</t>
  </si>
  <si>
    <t>映像制作配信費</t>
  </si>
  <si>
    <t>保険料（当該イベントに係るものに限る）</t>
  </si>
  <si>
    <t>減価償却・固定資産税相当費用（自社所有の場合の会場のみ）</t>
  </si>
  <si>
    <t>光熱水料</t>
  </si>
  <si>
    <t>翻訳費</t>
  </si>
  <si>
    <t>字幕・吹替費</t>
  </si>
  <si>
    <t>権利使用</t>
  </si>
  <si>
    <t>配信費</t>
  </si>
  <si>
    <t>（クラシック）コレベティ料</t>
  </si>
  <si>
    <t>（演劇）〇〇料／〇〇使用料／〇〇プラン使用料（〇〇＝演出、振付、美術、照明、音響、映像、衣裳、ヘアメイク等）</t>
  </si>
  <si>
    <t>（クラシック）かつら費</t>
  </si>
  <si>
    <t>（クラシック）オーディション経費（スタッフ費）</t>
  </si>
  <si>
    <r>
      <rPr>
        <sz val="10"/>
        <rFont val="游ゴシック"/>
        <family val="2"/>
        <charset val="128"/>
      </rPr>
      <t>（演劇）トランスポート（</t>
    </r>
    <r>
      <rPr>
        <sz val="10"/>
        <rFont val="Arial"/>
        <family val="2"/>
        <charset val="1"/>
      </rPr>
      <t>TP</t>
    </r>
    <r>
      <rPr>
        <sz val="10"/>
        <rFont val="游ゴシック"/>
        <family val="2"/>
        <charset val="128"/>
      </rPr>
      <t>費）</t>
    </r>
  </si>
  <si>
    <t>（演劇）引雑用（指定宿泊先以外への宿泊の場合の補助費）</t>
  </si>
  <si>
    <t>（演劇）傷害保険料</t>
  </si>
  <si>
    <t>（演劇）〇〇修正処理費／レタッチ費</t>
  </si>
  <si>
    <t>（演劇）スタジオ使用料</t>
  </si>
  <si>
    <t>（演劇）ガス使用料</t>
  </si>
  <si>
    <r>
      <rPr>
        <sz val="10"/>
        <rFont val="游ゴシック"/>
        <family val="2"/>
        <charset val="128"/>
      </rPr>
      <t>（演劇）</t>
    </r>
    <r>
      <rPr>
        <sz val="10"/>
        <rFont val="Arial"/>
        <family val="2"/>
        <charset val="1"/>
      </rPr>
      <t>AED</t>
    </r>
    <r>
      <rPr>
        <sz val="10"/>
        <rFont val="游ゴシック"/>
        <family val="2"/>
        <charset val="128"/>
      </rPr>
      <t>パッケージサービス</t>
    </r>
  </si>
  <si>
    <t>-</t>
  </si>
  <si>
    <t>（演劇）コールセンター業務費用</t>
  </si>
  <si>
    <t xml:space="preserve">（演劇）チケット手数料 </t>
  </si>
  <si>
    <t>（演劇）システム利用料</t>
  </si>
  <si>
    <t xml:space="preserve">（演劇）マスク代、消毒液代、フェイスガード、フェイスシールド </t>
  </si>
  <si>
    <t>（共通）映像制作費（配信に関する費用）</t>
  </si>
  <si>
    <t>（共通）翻訳料</t>
  </si>
  <si>
    <t>（共通）字幕映像制作費</t>
  </si>
  <si>
    <t>（共通）原作料</t>
  </si>
  <si>
    <r>
      <rPr>
        <sz val="10"/>
        <rFont val="游ゴシック"/>
        <family val="2"/>
        <charset val="128"/>
      </rPr>
      <t>（共通）通信費</t>
    </r>
    <r>
      <rPr>
        <sz val="10"/>
        <rFont val="Arial"/>
        <family val="2"/>
        <charset val="1"/>
      </rPr>
      <t>(</t>
    </r>
    <r>
      <rPr>
        <sz val="10"/>
        <rFont val="游ゴシック"/>
        <family val="2"/>
        <charset val="128"/>
      </rPr>
      <t>動画配信のため）</t>
    </r>
  </si>
  <si>
    <t>（共通）広告・宣伝費（宣伝デザイン料）</t>
  </si>
  <si>
    <t>（演劇）経理書面・実績報告書の確認費　</t>
  </si>
  <si>
    <t>（クラシック）演奏料</t>
  </si>
  <si>
    <t>（クラシック）プロデューサー料</t>
  </si>
  <si>
    <t>（演劇）演奏使用料</t>
  </si>
  <si>
    <t>（クラシック）衣装費</t>
  </si>
  <si>
    <t>（クラシック）舞台スタッフ費</t>
  </si>
  <si>
    <t>（演劇）運搬費／発送費／運送費</t>
  </si>
  <si>
    <t>（演劇）海外スタッフの宿泊費（隔離期間の宿泊費含む）</t>
  </si>
  <si>
    <t>（演劇）動産保険</t>
  </si>
  <si>
    <r>
      <rPr>
        <sz val="10"/>
        <rFont val="游ゴシック"/>
        <family val="2"/>
        <charset val="128"/>
      </rPr>
      <t>（演劇）</t>
    </r>
    <r>
      <rPr>
        <sz val="10"/>
        <rFont val="Arial"/>
        <family val="2"/>
        <charset val="1"/>
      </rPr>
      <t>DM</t>
    </r>
    <r>
      <rPr>
        <sz val="10"/>
        <rFont val="游ゴシック"/>
        <family val="2"/>
        <charset val="128"/>
      </rPr>
      <t>（ダイレクトメール）発送費</t>
    </r>
  </si>
  <si>
    <t>（演劇）コピー料</t>
  </si>
  <si>
    <t>（演劇）チケット販売スタッフ費</t>
  </si>
  <si>
    <r>
      <rPr>
        <sz val="10"/>
        <rFont val="游ゴシック"/>
        <family val="2"/>
        <charset val="128"/>
      </rPr>
      <t>（演劇）専用ダイヤル費用</t>
    </r>
    <r>
      <rPr>
        <sz val="10"/>
        <rFont val="Arial"/>
        <family val="2"/>
        <charset val="1"/>
      </rPr>
      <t>(</t>
    </r>
    <r>
      <rPr>
        <sz val="10"/>
        <rFont val="游ゴシック"/>
        <family val="2"/>
        <charset val="128"/>
      </rPr>
      <t>チケット関係販売費）</t>
    </r>
  </si>
  <si>
    <t>（演劇）ライブ配信許諾料（出演料）</t>
  </si>
  <si>
    <r>
      <rPr>
        <sz val="10"/>
        <rFont val="游ゴシック"/>
        <family val="2"/>
        <charset val="128"/>
      </rPr>
      <t>（演劇）</t>
    </r>
    <r>
      <rPr>
        <sz val="10"/>
        <rFont val="Arial"/>
        <family val="2"/>
        <charset val="1"/>
      </rPr>
      <t>PCR</t>
    </r>
    <r>
      <rPr>
        <sz val="10"/>
        <rFont val="游ゴシック"/>
        <family val="2"/>
        <charset val="128"/>
      </rPr>
      <t>検査キット代</t>
    </r>
  </si>
  <si>
    <t>（共通）映像機材費（配信に関する費用）</t>
  </si>
  <si>
    <t>（共通）字幕原稿翻訳料</t>
  </si>
  <si>
    <t>（共通）字幕入れ費用</t>
  </si>
  <si>
    <t>（共通）ライセンス料</t>
  </si>
  <si>
    <r>
      <rPr>
        <sz val="10"/>
        <rFont val="游ゴシック"/>
        <family val="2"/>
        <charset val="128"/>
      </rPr>
      <t>（共通）サーバー利用料（常設のものは</t>
    </r>
    <r>
      <rPr>
        <sz val="10"/>
        <rFont val="Arial"/>
        <family val="2"/>
        <charset val="1"/>
      </rPr>
      <t>NG</t>
    </r>
    <r>
      <rPr>
        <sz val="10"/>
        <rFont val="游ゴシック"/>
        <family val="2"/>
        <charset val="128"/>
      </rPr>
      <t>とし、本事業に係る費用のみ対象とする）</t>
    </r>
  </si>
  <si>
    <t>（共通）当該活動の告知用ウェブサイト作成料</t>
  </si>
  <si>
    <t>（クラシック）合唱料</t>
  </si>
  <si>
    <t>（クラシック）メイク費</t>
  </si>
  <si>
    <r>
      <rPr>
        <sz val="10"/>
        <rFont val="游ゴシック"/>
        <family val="2"/>
        <charset val="128"/>
      </rPr>
      <t>（クラシック）楽器借料、楽器代</t>
    </r>
    <r>
      <rPr>
        <sz val="10"/>
        <rFont val="Arial"/>
        <family val="2"/>
        <charset val="1"/>
      </rPr>
      <t>(</t>
    </r>
    <r>
      <rPr>
        <sz val="10"/>
        <rFont val="游ゴシック"/>
        <family val="2"/>
        <charset val="128"/>
      </rPr>
      <t>楽器の消耗に関する費用</t>
    </r>
    <r>
      <rPr>
        <sz val="10"/>
        <rFont val="Arial"/>
        <family val="2"/>
        <charset val="1"/>
      </rPr>
      <t>)</t>
    </r>
  </si>
  <si>
    <t>（クラシック）舞台監督料</t>
  </si>
  <si>
    <t>（演劇）楽器運搬費</t>
  </si>
  <si>
    <t>（演劇）海外スタッフの渡航費</t>
  </si>
  <si>
    <t>（共通）当該公演に係る保険料</t>
  </si>
  <si>
    <t>（演劇）アルバ イト謝金</t>
  </si>
  <si>
    <t>（演劇）ごみ処理費用</t>
  </si>
  <si>
    <r>
      <rPr>
        <sz val="10"/>
        <rFont val="游ゴシック"/>
        <family val="2"/>
        <charset val="128"/>
      </rPr>
      <t>（演劇）</t>
    </r>
    <r>
      <rPr>
        <sz val="10"/>
        <rFont val="Arial"/>
        <family val="2"/>
        <charset val="1"/>
      </rPr>
      <t>PCR</t>
    </r>
    <r>
      <rPr>
        <sz val="10"/>
        <rFont val="游ゴシック"/>
        <family val="2"/>
        <charset val="128"/>
      </rPr>
      <t>検査費</t>
    </r>
  </si>
  <si>
    <t>（共通）字幕原稿作成料</t>
  </si>
  <si>
    <r>
      <rPr>
        <sz val="10"/>
        <rFont val="游ゴシック"/>
        <family val="2"/>
        <charset val="128"/>
      </rPr>
      <t>（共通）ウェブサイト作成運用費（常設のものは</t>
    </r>
    <r>
      <rPr>
        <sz val="10"/>
        <rFont val="Arial"/>
        <family val="2"/>
        <charset val="1"/>
      </rPr>
      <t>NG</t>
    </r>
    <r>
      <rPr>
        <sz val="10"/>
        <rFont val="游ゴシック"/>
        <family val="2"/>
        <charset val="128"/>
      </rPr>
      <t>とし、本事業に係る費用のみ対象とする）※ネット広告のみ</t>
    </r>
  </si>
  <si>
    <t>他の公的な補助金・助成金</t>
  </si>
  <si>
    <t>（クラシック）指揮料</t>
  </si>
  <si>
    <t>（クラシック）映像費</t>
  </si>
  <si>
    <t>（演劇）音源使用料</t>
  </si>
  <si>
    <t>（クラシック）小道具費</t>
  </si>
  <si>
    <t>（ミュージカル）オーディション経費（スタッフ費）</t>
  </si>
  <si>
    <t>（演劇）機材運搬費</t>
  </si>
  <si>
    <r>
      <rPr>
        <sz val="10"/>
        <rFont val="游ゴシック"/>
        <family val="2"/>
        <charset val="128"/>
      </rPr>
      <t>（演劇）国内交通費</t>
    </r>
    <r>
      <rPr>
        <sz val="10"/>
        <rFont val="Arial"/>
        <family val="2"/>
        <charset val="1"/>
      </rPr>
      <t>(</t>
    </r>
    <r>
      <rPr>
        <sz val="10"/>
        <rFont val="游ゴシック"/>
        <family val="2"/>
        <charset val="128"/>
      </rPr>
      <t>地方公演への移動等）</t>
    </r>
  </si>
  <si>
    <t>（共通）オーディション経費（会場費）</t>
  </si>
  <si>
    <t>（演劇）楽屋使用料</t>
  </si>
  <si>
    <t>（演劇）施設警備・受付業務</t>
  </si>
  <si>
    <t>（演劇）ライブ配信販売手数料</t>
  </si>
  <si>
    <r>
      <rPr>
        <sz val="10"/>
        <rFont val="游ゴシック"/>
        <family val="2"/>
        <charset val="128"/>
      </rPr>
      <t>（演劇）</t>
    </r>
    <r>
      <rPr>
        <sz val="10"/>
        <rFont val="Arial"/>
        <family val="2"/>
        <charset val="1"/>
      </rPr>
      <t>J-LODLIVE</t>
    </r>
    <r>
      <rPr>
        <sz val="10"/>
        <rFont val="游ゴシック"/>
        <family val="2"/>
        <charset val="128"/>
      </rPr>
      <t>ダイジェスト動画制作費</t>
    </r>
  </si>
  <si>
    <t>（共通）楽譜借料</t>
  </si>
  <si>
    <t>（クラシック）舞踊家・俳優等出演料</t>
  </si>
  <si>
    <t>（クラシック）演出等助手料</t>
  </si>
  <si>
    <t>（クラシック）大道具費</t>
  </si>
  <si>
    <t>（ミュージカル）映像人件費（舞台に映像を投影するスタッフ）</t>
  </si>
  <si>
    <t>（演劇）市内交通費</t>
  </si>
  <si>
    <t>（演劇）機材使用料</t>
  </si>
  <si>
    <t>（演劇）常駐管理業務受託料</t>
  </si>
  <si>
    <t>（演劇）会場整理スタッフ費</t>
  </si>
  <si>
    <t>（演劇）払い戻しに係る手数料</t>
  </si>
  <si>
    <t>（演劇）ライブ配信費</t>
  </si>
  <si>
    <t>（演劇）看護師帯同費</t>
  </si>
  <si>
    <t>（演劇）映像編集費</t>
  </si>
  <si>
    <t>（クラシック）副指揮料</t>
  </si>
  <si>
    <t>（クラシック）演出料</t>
  </si>
  <si>
    <r>
      <rPr>
        <sz val="10"/>
        <rFont val="游ゴシック"/>
        <family val="2"/>
        <charset val="128"/>
      </rPr>
      <t>（演劇）原作ロイヤリティ（</t>
    </r>
    <r>
      <rPr>
        <sz val="10"/>
        <rFont val="Arial"/>
        <family val="2"/>
        <charset val="1"/>
      </rPr>
      <t>RY</t>
    </r>
    <r>
      <rPr>
        <sz val="10"/>
        <rFont val="游ゴシック"/>
        <family val="2"/>
        <charset val="128"/>
      </rPr>
      <t>）</t>
    </r>
  </si>
  <si>
    <t>（クラシック）舞台美術・衣装等デザイン料</t>
  </si>
  <si>
    <t>（ミュージカル）音楽監督</t>
  </si>
  <si>
    <t>（共通）道具運搬費</t>
  </si>
  <si>
    <t>（演劇）宿泊税</t>
  </si>
  <si>
    <t>（共通）稽古場借料（定期的な練習を除く。）</t>
  </si>
  <si>
    <t>（演劇）空調使用料</t>
  </si>
  <si>
    <t>（演劇）清掃管理業務費</t>
  </si>
  <si>
    <t>（演劇）看護師費／看護師派遣費</t>
  </si>
  <si>
    <t>（音楽）公式チケットトレードサイトの制作・管理・運営費</t>
  </si>
  <si>
    <t>（演劇）ライブ配信払い戻し手数料</t>
  </si>
  <si>
    <t>（演劇）空間除菌、抗菌作業費</t>
  </si>
  <si>
    <t>（共通）映像編集費（公演実施及び配信に関する費用）</t>
  </si>
  <si>
    <t>（ミュージカル）稽古代役費</t>
  </si>
  <si>
    <t>（クラシック）音響プラン料</t>
  </si>
  <si>
    <r>
      <rPr>
        <sz val="10"/>
        <rFont val="游ゴシック"/>
        <family val="2"/>
        <charset val="128"/>
      </rPr>
      <t>（演劇）原作使用料（公演、興行、配信、</t>
    </r>
    <r>
      <rPr>
        <sz val="10"/>
        <rFont val="Arial"/>
        <family val="2"/>
        <charset val="1"/>
      </rPr>
      <t>MG</t>
    </r>
    <r>
      <rPr>
        <sz val="10"/>
        <rFont val="游ゴシック"/>
        <family val="2"/>
        <charset val="128"/>
      </rPr>
      <t>、最低保証、オーバレッジ）</t>
    </r>
  </si>
  <si>
    <t>（クラシック）履物費</t>
  </si>
  <si>
    <t>（ミュージカル）音響人件費</t>
  </si>
  <si>
    <t>（演劇）宿泊費（地方公演での宿泊費、コロナ感染対策のための宿泊費等）</t>
  </si>
  <si>
    <t>（演劇）稽古場付帯料</t>
  </si>
  <si>
    <t>（演劇）設備管理費</t>
  </si>
  <si>
    <t>（演劇）客席案内スタッフ費</t>
  </si>
  <si>
    <t>（演劇）回線使用料</t>
  </si>
  <si>
    <t>（演劇）劇場及び稽古場の消毒費（人件費含む）</t>
  </si>
  <si>
    <t>（共通）映像機材費（公演実施及び配信に関する費用）</t>
  </si>
  <si>
    <t>（ミュージカル）出演料</t>
  </si>
  <si>
    <t>（クラシック）音響費</t>
  </si>
  <si>
    <t>（演劇）上演許諾料</t>
  </si>
  <si>
    <t>（ミュージカル）クリーニング</t>
  </si>
  <si>
    <t>（ミュージカル）稽古場仕込人件費</t>
  </si>
  <si>
    <t>（演劇）通勤交通費</t>
  </si>
  <si>
    <t>（演劇）ビジュアル画像修正処理費</t>
  </si>
  <si>
    <t>（演劇）劇場人件費（劇場の技術スタッフの人件費）</t>
  </si>
  <si>
    <t>（演劇）舞台機構保守点検料</t>
  </si>
  <si>
    <t>（演劇）客席制作費</t>
  </si>
  <si>
    <t>（共通）チケット返戻金（チケットのキャンセル料のみ対象。チケットの返金は対象外）</t>
  </si>
  <si>
    <t>（演劇）配信機材費</t>
  </si>
  <si>
    <t>（共通）感染予防対策費</t>
  </si>
  <si>
    <t>（演劇）映像編集費　</t>
  </si>
  <si>
    <t>（演劇）アンダースタディ（料）</t>
  </si>
  <si>
    <t>（クラシック）各種指導料（定期的な練習は除く。）</t>
  </si>
  <si>
    <t>（ミュージカル）ヘアメイク費（かつら、メイク道具）</t>
  </si>
  <si>
    <t>（ミュージカル）照明人件費</t>
  </si>
  <si>
    <t>（共通）ガソリン代（当該公演にのみ係るもの）</t>
  </si>
  <si>
    <t>（演劇）劇場付帯費</t>
  </si>
  <si>
    <t>（演劇）警備スタッフ費</t>
  </si>
  <si>
    <t>（共通）プレイガイド販売手数料</t>
  </si>
  <si>
    <r>
      <rPr>
        <sz val="10"/>
        <rFont val="游ゴシック"/>
        <family val="2"/>
        <charset val="128"/>
      </rPr>
      <t>（演劇）</t>
    </r>
    <r>
      <rPr>
        <sz val="10"/>
        <rFont val="Arial"/>
        <family val="2"/>
        <charset val="1"/>
      </rPr>
      <t>J-LODLIVE</t>
    </r>
    <r>
      <rPr>
        <sz val="10"/>
        <rFont val="游ゴシック"/>
        <family val="2"/>
        <charset val="128"/>
      </rPr>
      <t>ダイジェスト動画編集費</t>
    </r>
  </si>
  <si>
    <t>（演劇）オーケストラ奏者　演奏料／指揮者料</t>
  </si>
  <si>
    <t>（クラシック）楽譜購入費</t>
  </si>
  <si>
    <t>（演劇）翻訳使用料</t>
  </si>
  <si>
    <t>（ミュージカル）衣装プラン</t>
  </si>
  <si>
    <t>（ミュージカル）舞台スタッフ費</t>
  </si>
  <si>
    <t>（共通）ビザ取得経費</t>
  </si>
  <si>
    <t>（演劇）収録協力費／配信協力費</t>
  </si>
  <si>
    <t>（演劇）顧客管理業務・メール配信業務費</t>
  </si>
  <si>
    <t>（共通）入場券印刷費</t>
  </si>
  <si>
    <t>（演劇）配信人件費</t>
  </si>
  <si>
    <t>（クラシック）楽譜製作料</t>
  </si>
  <si>
    <t>（音楽）ビデオグラム配信権使用料</t>
  </si>
  <si>
    <t>（ミュージカル）衣装製作費</t>
  </si>
  <si>
    <t>（ミュージカル）舞台監督</t>
  </si>
  <si>
    <t>（共通）レンタカー代（当該公演にのみ係るもの）</t>
  </si>
  <si>
    <t>（演劇）ビジュアル撮影費／メインビジュアル、キービジュアル、公演ビジュアル</t>
  </si>
  <si>
    <t>（演劇）収録使用料</t>
  </si>
  <si>
    <t>（演劇）清掃料／清掃スタッフ費</t>
  </si>
  <si>
    <t>（共通）法人営業費用</t>
  </si>
  <si>
    <t>補助率</t>
  </si>
  <si>
    <t>（演劇）キャスト配信出演料</t>
  </si>
  <si>
    <t>（クラシック）監修料</t>
  </si>
  <si>
    <t>（音楽）配信の際のインタラクティブ配信権使用料</t>
  </si>
  <si>
    <t>（ミュージカル）稽古場仕込費</t>
  </si>
  <si>
    <r>
      <rPr>
        <sz val="10"/>
        <rFont val="游ゴシック"/>
        <family val="2"/>
        <charset val="128"/>
      </rPr>
      <t>（演劇）アシスタントプロデューサー費／</t>
    </r>
    <r>
      <rPr>
        <sz val="10"/>
        <rFont val="Arial"/>
        <family val="2"/>
        <charset val="1"/>
      </rPr>
      <t>AP</t>
    </r>
    <r>
      <rPr>
        <sz val="10"/>
        <rFont val="游ゴシック"/>
        <family val="2"/>
        <charset val="128"/>
      </rPr>
      <t>費</t>
    </r>
  </si>
  <si>
    <t>（演劇）プログラム印刷費</t>
  </si>
  <si>
    <t>（演劇）水道使用料</t>
  </si>
  <si>
    <t>（伝統芸能）名寄せ</t>
  </si>
  <si>
    <t>（音楽）投げ銭手数料</t>
  </si>
  <si>
    <t>1/2</t>
  </si>
  <si>
    <t>（演劇）スウィング（料）</t>
  </si>
  <si>
    <t>（クラシック）機材借料（障害者対応に係る経費を含む。）</t>
  </si>
  <si>
    <t>（ミュージカル）小道具</t>
  </si>
  <si>
    <t>（演劇）オーディション経費（スタッフ費）</t>
  </si>
  <si>
    <t>（共通）航空・列車運賃の特別料金（ビジネス料金、グリーン料金を含む。ファーストクラス料金に該当する費用については、社内の旅費規程等の内容を精査の上、許容される可能性がある）</t>
  </si>
  <si>
    <r>
      <rPr>
        <sz val="10"/>
        <rFont val="游ゴシック"/>
        <family val="2"/>
        <charset val="128"/>
      </rPr>
      <t>（演劇）プロモーション動画制作費／公演</t>
    </r>
    <r>
      <rPr>
        <sz val="10"/>
        <rFont val="Arial"/>
        <family val="2"/>
        <charset val="1"/>
      </rPr>
      <t>CM</t>
    </r>
    <r>
      <rPr>
        <sz val="10"/>
        <rFont val="游ゴシック"/>
        <family val="2"/>
        <charset val="128"/>
      </rPr>
      <t>制作費、公演スポット制作費</t>
    </r>
  </si>
  <si>
    <t>（演劇）駐車場代</t>
  </si>
  <si>
    <t>（共通）撮影費</t>
  </si>
  <si>
    <t>（演劇）ソリスト料</t>
  </si>
  <si>
    <t>（クラシック）稽古のための楽器演奏謝金（請求書・明細があるものに限った場合）</t>
  </si>
  <si>
    <t>（共通）ロイヤリティ</t>
  </si>
  <si>
    <t>（ミュージカル）大道具製作費</t>
  </si>
  <si>
    <t>（演劇）オートメーションオペレーター</t>
  </si>
  <si>
    <t>（演劇）ポスターデザイン料</t>
  </si>
  <si>
    <t>（演劇）電気使用料</t>
  </si>
  <si>
    <t>（共通）マニュアル作成費</t>
  </si>
  <si>
    <t>（共通）通信費</t>
  </si>
  <si>
    <t>（演劇）演出映像出演料※映像出演料</t>
  </si>
  <si>
    <t>（クラシック）字幕費・音声ガイド費（障害者対応に係る経費を含む。）</t>
  </si>
  <si>
    <t>（ミュージカル）大道具廃棄費用</t>
  </si>
  <si>
    <t>（演劇）ドラマターグ費</t>
  </si>
  <si>
    <t>（演劇）ポスター印刷費</t>
  </si>
  <si>
    <t>（演劇）電話料／通信費</t>
  </si>
  <si>
    <t>（共通）医師・看護師謝金</t>
  </si>
  <si>
    <t>（演劇）演奏料</t>
  </si>
  <si>
    <t>（クラシック）写譜料</t>
  </si>
  <si>
    <t>（共通）脚色料</t>
  </si>
  <si>
    <t>（ミュージカル）美術プラン</t>
  </si>
  <si>
    <t>（演劇）トレーナー費（出演者の身体的ケア要員）／施術費</t>
  </si>
  <si>
    <t>（演劇）印刷物デザイン料</t>
  </si>
  <si>
    <t>（演劇）舞台設備保守点検費</t>
  </si>
  <si>
    <t>（共通）会場整理員謝金</t>
  </si>
  <si>
    <t>（演劇）稽古場代役料</t>
  </si>
  <si>
    <t>（クラシック）照明プラン料</t>
  </si>
  <si>
    <t>（共通）脚本・台本料</t>
  </si>
  <si>
    <t>（ミュージカル）履物</t>
  </si>
  <si>
    <t>（演劇）絵看板制作費</t>
  </si>
  <si>
    <t>（共通）警備スタッフ</t>
  </si>
  <si>
    <t>（演劇）合唱料</t>
  </si>
  <si>
    <t>（クラシック）照明費</t>
  </si>
  <si>
    <t>（共通）作曲料</t>
  </si>
  <si>
    <r>
      <rPr>
        <sz val="10"/>
        <rFont val="游ゴシック"/>
        <family val="2"/>
        <charset val="128"/>
      </rPr>
      <t>（演劇）かつら（床山）費（製作、借用、修繕、人件費</t>
    </r>
    <r>
      <rPr>
        <sz val="10"/>
        <rFont val="Arial"/>
        <family val="2"/>
        <charset val="1"/>
      </rPr>
      <t>)</t>
    </r>
  </si>
  <si>
    <t>（演劇）劇場内装飾費</t>
  </si>
  <si>
    <t>（共通）例）劇場側で管理している照明・音響等の機材等、会場で使用する機材の使用料、楽屋使用料、バリアフリー対応費用</t>
  </si>
  <si>
    <t>（共通）手話通訳謝金（謝金として提示した明細を示すことができることを条件とする）</t>
  </si>
  <si>
    <t>（演劇）指揮料</t>
  </si>
  <si>
    <t>（クラシック）振付料</t>
  </si>
  <si>
    <t>（共通）作詞料</t>
  </si>
  <si>
    <t>（演劇）衣裳スタッフ費</t>
  </si>
  <si>
    <t>（演劇）原稿執筆謝金</t>
  </si>
  <si>
    <t>（共通）託児謝金</t>
  </si>
  <si>
    <t>（演劇）助演料</t>
  </si>
  <si>
    <t>（クラシック）台本印刷費</t>
  </si>
  <si>
    <t>（演劇）キャスティング費／キャスティング人件費、キャスティング業務費</t>
  </si>
  <si>
    <t>（演劇）資料印刷費</t>
  </si>
  <si>
    <r>
      <rPr>
        <sz val="10"/>
        <rFont val="游ゴシック"/>
        <family val="2"/>
        <charset val="128"/>
      </rPr>
      <t>（演劇）声の出演料／</t>
    </r>
    <r>
      <rPr>
        <sz val="10"/>
        <rFont val="Arial"/>
        <family val="2"/>
        <charset val="1"/>
      </rPr>
      <t>CV</t>
    </r>
    <r>
      <rPr>
        <sz val="10"/>
        <rFont val="游ゴシック"/>
        <family val="2"/>
        <charset val="128"/>
      </rPr>
      <t>（キャラクターボイス）料</t>
    </r>
  </si>
  <si>
    <t>（クラシック）調律料</t>
  </si>
  <si>
    <t>（共通）補綴料（ほてつりょう・ほていりょう）</t>
  </si>
  <si>
    <t>（演劇）クリーニング費</t>
  </si>
  <si>
    <t>（演劇）演出等助手料</t>
  </si>
  <si>
    <t>（演劇）宣伝デザイン料</t>
  </si>
  <si>
    <t>（演劇）代役料</t>
  </si>
  <si>
    <t>（クラシック）編曲料</t>
  </si>
  <si>
    <r>
      <rPr>
        <sz val="10"/>
        <rFont val="游ゴシック"/>
        <family val="2"/>
        <charset val="128"/>
      </rPr>
      <t>（演劇）ヘアメイク</t>
    </r>
    <r>
      <rPr>
        <sz val="10"/>
        <rFont val="Arial"/>
        <family val="2"/>
        <charset val="1"/>
      </rPr>
      <t>(</t>
    </r>
    <r>
      <rPr>
        <sz val="10"/>
        <rFont val="游ゴシック"/>
        <family val="2"/>
        <charset val="128"/>
      </rPr>
      <t>カツラ）プラン費／ヘアメイク（カツラ）デザイン費</t>
    </r>
  </si>
  <si>
    <t>（演劇）宣伝行動交通費</t>
  </si>
  <si>
    <t>（演劇）着ぐるみアクター出演料／スーツアクター出演料</t>
  </si>
  <si>
    <t>（ミュージカル）トレーナー費（指導料と同義）</t>
  </si>
  <si>
    <t>（伝統芸能）道具帳料</t>
  </si>
  <si>
    <t>（演劇）メイク費</t>
  </si>
  <si>
    <t>（演劇）音響オペレター費</t>
  </si>
  <si>
    <t>（演劇）宣伝行動宿泊費</t>
  </si>
  <si>
    <t>（演劇）俳優・舞踊家等出演料</t>
  </si>
  <si>
    <t>（ミュージカル）ミュージシャン演奏料</t>
  </si>
  <si>
    <t>（伝統芸能）補曲料</t>
  </si>
  <si>
    <t>（演劇）点字のプログラム・チラシ・資料の印刷費・デザイン費</t>
  </si>
  <si>
    <t>（演劇）副指揮料</t>
  </si>
  <si>
    <t>（ミュージカル）メイク費（メイク道具、人件費）</t>
  </si>
  <si>
    <t>（演劇）音響スタッフ費（オペレーション）</t>
  </si>
  <si>
    <t>（演劇）翻訳謝金</t>
  </si>
  <si>
    <t>（ミュージカル）映像費（舞台上で使用する映像に係る費用）</t>
  </si>
  <si>
    <t>（演劇）衣装費／衣裳費</t>
  </si>
  <si>
    <t>（演劇）楽器担当スタッフ（ローディ）</t>
  </si>
  <si>
    <r>
      <rPr>
        <sz val="10"/>
        <rFont val="游ゴシック"/>
        <family val="2"/>
        <charset val="128"/>
      </rPr>
      <t>（共通）</t>
    </r>
    <r>
      <rPr>
        <sz val="10"/>
        <rFont val="Arial"/>
        <family val="2"/>
        <charset val="1"/>
      </rPr>
      <t>Web</t>
    </r>
    <r>
      <rPr>
        <sz val="10"/>
        <rFont val="游ゴシック"/>
        <family val="2"/>
        <charset val="128"/>
      </rPr>
      <t>広告</t>
    </r>
  </si>
  <si>
    <t>（ミュージカル）演出助手料</t>
  </si>
  <si>
    <t>（演劇）技術監督費</t>
  </si>
  <si>
    <t>（共通）チラシ配布業務委託</t>
  </si>
  <si>
    <t>（音楽）オーケストラ出演料</t>
  </si>
  <si>
    <t>（ミュージカル）演出料</t>
  </si>
  <si>
    <t>（演劇）照明オペレータ―費</t>
  </si>
  <si>
    <t>（共通）パブリシティ費</t>
  </si>
  <si>
    <r>
      <rPr>
        <sz val="10"/>
        <rFont val="游ゴシック"/>
        <family val="2"/>
        <charset val="128"/>
      </rPr>
      <t>（音楽）コーラス</t>
    </r>
    <r>
      <rPr>
        <sz val="10"/>
        <rFont val="Arial"/>
        <family val="2"/>
        <charset val="1"/>
      </rPr>
      <t>/</t>
    </r>
    <r>
      <rPr>
        <sz val="10"/>
        <rFont val="游ゴシック"/>
        <family val="2"/>
        <charset val="128"/>
      </rPr>
      <t>ダンサー出演料</t>
    </r>
  </si>
  <si>
    <t>（ミュージカル）音響プラン料</t>
  </si>
  <si>
    <t>（共通）案内状送付料</t>
  </si>
  <si>
    <t>（ミュージカル）音響費（音響機材）</t>
  </si>
  <si>
    <t>（演劇）照明スタッフ費（オペレーション）</t>
  </si>
  <si>
    <t>（共通）印刷料（プレスリリース、チラシ、ポスターなど無料のもの）</t>
  </si>
  <si>
    <t>（伝統芸能）狂言作者出演料／狂言方出演料</t>
  </si>
  <si>
    <t>（ミュージカル）音声ガイド費（音声ガイド機材借料、オペレーション）※障害者対応に係る経費を含む。）</t>
  </si>
  <si>
    <t>（演劇）照明機材消耗品代</t>
  </si>
  <si>
    <t>（共通）広告出稿費</t>
  </si>
  <si>
    <t>（伝統芸能）附け打ち出演料</t>
  </si>
  <si>
    <t>（ミュージカル）歌唱指導料</t>
  </si>
  <si>
    <t>（演劇）楽器レンタル費</t>
  </si>
  <si>
    <t>（演劇）振付助手料</t>
  </si>
  <si>
    <t>（ミュージカル）楽器レンタル料</t>
  </si>
  <si>
    <t>（演劇）楽器借料</t>
  </si>
  <si>
    <t>（共通）講演謝金</t>
  </si>
  <si>
    <t>（ミュージカル）稽古ピアニスト料</t>
  </si>
  <si>
    <r>
      <rPr>
        <sz val="10"/>
        <rFont val="游ゴシック"/>
        <family val="2"/>
        <charset val="128"/>
      </rPr>
      <t>（演劇）楽器代</t>
    </r>
    <r>
      <rPr>
        <sz val="10"/>
        <rFont val="Arial"/>
        <family val="2"/>
        <charset val="1"/>
      </rPr>
      <t>(</t>
    </r>
    <r>
      <rPr>
        <sz val="10"/>
        <rFont val="游ゴシック"/>
        <family val="2"/>
        <charset val="128"/>
      </rPr>
      <t>楽器の消耗に関する費用</t>
    </r>
    <r>
      <rPr>
        <sz val="10"/>
        <rFont val="Arial"/>
        <family val="2"/>
        <charset val="1"/>
      </rPr>
      <t>)</t>
    </r>
  </si>
  <si>
    <t>（共通）写真（カメラマン代）</t>
  </si>
  <si>
    <t>（ミュージカル）殺陣料</t>
  </si>
  <si>
    <t>（演劇）稽古場運営に必要な経費（コピー代、医薬品購入費他）</t>
  </si>
  <si>
    <t>（演劇）通訳スタッフ費</t>
  </si>
  <si>
    <t>（共通）取材に係る経費</t>
  </si>
  <si>
    <t>（ミュージカル）指揮料</t>
  </si>
  <si>
    <t>（演劇）稽古場映像費</t>
  </si>
  <si>
    <t>（演劇）特殊効果操作スタッフ費</t>
  </si>
  <si>
    <t>（共通）制作発表費用</t>
  </si>
  <si>
    <t>（ミュージカル）字幕費（字幕機材借料、オペレーション）※障害者対応に係る経費を含む。）</t>
  </si>
  <si>
    <t>（演劇）舞台スタッフ費</t>
  </si>
  <si>
    <t>（ミュージカル）写譜料</t>
  </si>
  <si>
    <t>（演劇）舞台映像オペレター費</t>
  </si>
  <si>
    <t>（ミュージカル）照明プラン料</t>
  </si>
  <si>
    <t>（演劇）稽古場照明費</t>
  </si>
  <si>
    <r>
      <rPr>
        <sz val="10"/>
        <rFont val="游ゴシック"/>
        <family val="2"/>
        <charset val="128"/>
      </rPr>
      <t>（共通）当該活動の告知用ウェブサイト作成料（常設のものは</t>
    </r>
    <r>
      <rPr>
        <sz val="10"/>
        <rFont val="Arial"/>
        <family val="2"/>
        <charset val="1"/>
      </rPr>
      <t>NG</t>
    </r>
    <r>
      <rPr>
        <sz val="10"/>
        <rFont val="游ゴシック"/>
        <family val="2"/>
        <charset val="128"/>
      </rPr>
      <t>とし、本事業に係る費用のみ対象とする）</t>
    </r>
  </si>
  <si>
    <t>（ミュージカル）照明費（照明機材）</t>
  </si>
  <si>
    <t>（演劇）稽古場人件費（照明、音響、映像、衣裳、ヘアメイク、特殊効果、大道具）</t>
  </si>
  <si>
    <t>（演劇）舞台監督助手料</t>
  </si>
  <si>
    <t>（共通）舞台発表費</t>
  </si>
  <si>
    <t>（ミュージカル）振付料</t>
  </si>
  <si>
    <t>（演劇）稽古場道具費</t>
  </si>
  <si>
    <t>（共通）無料配布のプログラムの原稿執筆謝金</t>
  </si>
  <si>
    <t>（ミュージカル）台本印刷料</t>
  </si>
  <si>
    <t>（演劇）稽古場用備品レンタル費</t>
  </si>
  <si>
    <t>（演劇）舞台監督料</t>
  </si>
  <si>
    <t>（共通）要約筆記謝金</t>
  </si>
  <si>
    <t>（ミュージカル）調律料</t>
  </si>
  <si>
    <t>（演劇）小道具費　</t>
  </si>
  <si>
    <t>（演劇）舞台設営費</t>
  </si>
  <si>
    <t>（共通）立看板費</t>
  </si>
  <si>
    <t>（ミュージカル）特殊効果費・機材借料（特殊効果に係る）</t>
  </si>
  <si>
    <t>（ミュージカル）譜面制作料</t>
  </si>
  <si>
    <t>（演劇）消え物費</t>
  </si>
  <si>
    <t>（音楽）アルバイト代（舞台スタッフ）</t>
  </si>
  <si>
    <t>（ミュージカル）編曲</t>
  </si>
  <si>
    <t>（音楽）ローディー人件費</t>
  </si>
  <si>
    <t>（ミュージカル）録音料</t>
  </si>
  <si>
    <t>（演劇）〇〇指導費</t>
  </si>
  <si>
    <t>（演劇）人形製作費（製作、借用、修繕）</t>
  </si>
  <si>
    <r>
      <rPr>
        <sz val="10"/>
        <rFont val="游ゴシック"/>
        <family val="2"/>
        <charset val="128"/>
      </rPr>
      <t>（音楽）楽器</t>
    </r>
    <r>
      <rPr>
        <sz val="10"/>
        <rFont val="Arial"/>
        <family val="2"/>
        <charset val="1"/>
      </rPr>
      <t>/MNP</t>
    </r>
    <r>
      <rPr>
        <sz val="10"/>
        <rFont val="游ゴシック"/>
        <family val="2"/>
        <charset val="128"/>
      </rPr>
      <t>（マニュピレーター）人件費</t>
    </r>
  </si>
  <si>
    <t>（演劇）アクション監督費</t>
  </si>
  <si>
    <t>（演劇）人形美術デザイン料</t>
  </si>
  <si>
    <t>（音楽）楽器技術者人件費</t>
  </si>
  <si>
    <t>（演劇）ヴォーカルデザイン料</t>
  </si>
  <si>
    <t>（演劇）生活用品　消耗品費</t>
  </si>
  <si>
    <t>（音楽）基礎舞台スタッフ人件費</t>
  </si>
  <si>
    <t>（演劇）コレペティ料</t>
  </si>
  <si>
    <t>（演劇）切符袋代</t>
  </si>
  <si>
    <t>（演劇）ステージング費</t>
  </si>
  <si>
    <t>（演劇）造花代</t>
  </si>
  <si>
    <t>（音楽）障害者対応用機材オペレータ人件費</t>
  </si>
  <si>
    <t>（演劇）バレエマスター・バレエミストレス</t>
  </si>
  <si>
    <t>（演劇）台本印刷費</t>
  </si>
  <si>
    <t>（音楽）鳶人件費</t>
  </si>
  <si>
    <t>（演劇）プロダクションマネージャー助手料</t>
  </si>
  <si>
    <t>（演劇）台本制作費</t>
  </si>
  <si>
    <t>（演劇）プロダクションマネージャー費（料）</t>
  </si>
  <si>
    <t>（演劇）大道具費／大道具制作費（製作費）／大道具レンタル費／大道具損料　／美術セット費／舞台美術費</t>
  </si>
  <si>
    <t>（演劇）プロデューサー料</t>
  </si>
  <si>
    <t>（演劇）宅配便代</t>
  </si>
  <si>
    <t>（演劇）ヘアメイクプラン費／ヘアメイクデザイン料</t>
  </si>
  <si>
    <t>（演劇）着ぐるみ費</t>
  </si>
  <si>
    <t>（演劇）ヘアメイク助手料</t>
  </si>
  <si>
    <t>（演劇）張り出し舞台費</t>
  </si>
  <si>
    <t>（演劇）マジック指導費</t>
  </si>
  <si>
    <t>（演劇）電源車等　特別機材費</t>
  </si>
  <si>
    <t>（演劇）メイク費（メイク道具、人件費）</t>
  </si>
  <si>
    <t>（演劇）特殊効果費／特殊効果機材費</t>
  </si>
  <si>
    <t>（演劇）衣裳デザイン料</t>
  </si>
  <si>
    <t>（演劇）搬入搬出スタッフ費</t>
  </si>
  <si>
    <t>（演劇）衣裳助手料</t>
  </si>
  <si>
    <t>（演劇）映像プラン料</t>
  </si>
  <si>
    <t>（演劇）舞台美術デザイン料</t>
  </si>
  <si>
    <t>（演劇）映像助手料</t>
  </si>
  <si>
    <t>（演劇）郵送代</t>
  </si>
  <si>
    <t>（演劇）映像費（舞台上で使用する映像に係る費用）</t>
  </si>
  <si>
    <t>（演劇）履物費（製作、借用、修繕）</t>
  </si>
  <si>
    <t>（音楽）リハーサル用舞台設営費</t>
  </si>
  <si>
    <t>（演劇）演出助手費／演出アシスタント費</t>
  </si>
  <si>
    <t>（音楽）暗幕制作費（制作費はこの公演だけに使用する場合）・同レンタル費</t>
  </si>
  <si>
    <t>（演劇）演出補佐費／演出補助作業代（伝統芸能）</t>
  </si>
  <si>
    <t>（音楽）小道具</t>
  </si>
  <si>
    <t>（演劇）演出料</t>
  </si>
  <si>
    <t>（演劇）音楽プラン料</t>
  </si>
  <si>
    <r>
      <rPr>
        <sz val="10"/>
        <rFont val="游ゴシック"/>
        <family val="2"/>
        <charset val="128"/>
      </rPr>
      <t>（音楽）大道具</t>
    </r>
    <r>
      <rPr>
        <sz val="10"/>
        <rFont val="Arial"/>
        <family val="2"/>
        <charset val="1"/>
      </rPr>
      <t>/</t>
    </r>
    <r>
      <rPr>
        <sz val="10"/>
        <rFont val="游ゴシック"/>
        <family val="2"/>
        <charset val="128"/>
      </rPr>
      <t>小道具人件費</t>
    </r>
  </si>
  <si>
    <t>（演劇）音楽プラン料（演劇）</t>
  </si>
  <si>
    <t>（音楽）舞台制作</t>
  </si>
  <si>
    <t>（演劇）音楽プロデューサー費／音楽コーディネイター費</t>
  </si>
  <si>
    <t>（音楽）舞台制作費</t>
  </si>
  <si>
    <t>（音楽）舞台美術セット・プラン費同制作費</t>
  </si>
  <si>
    <t>（演劇）音楽編集料</t>
  </si>
  <si>
    <t>（伝統芸能）めくり</t>
  </si>
  <si>
    <t>（伝統芸能）晒（さらし）代</t>
  </si>
  <si>
    <t>（演劇）音響プラン料</t>
  </si>
  <si>
    <t>（伝統芸能）小裂代</t>
  </si>
  <si>
    <t>（演劇）音響助手料</t>
  </si>
  <si>
    <t>（伝統芸能）足袋代</t>
  </si>
  <si>
    <t>（演劇）音響費（音響機材）</t>
  </si>
  <si>
    <t>（伝統芸能）着肉代</t>
  </si>
  <si>
    <t>（演劇）音源作成費／音源データ作成費</t>
  </si>
  <si>
    <t>（演劇）音声ガイド費（音声ガイド機材借料、オペレーション）※障害者対応に係る経費を含む。）</t>
  </si>
  <si>
    <t>（演劇）楽器借料／鳴り物借料（伝統芸能）</t>
  </si>
  <si>
    <t>（演劇）楽譜購入費</t>
  </si>
  <si>
    <t>（演劇）楽譜借料</t>
  </si>
  <si>
    <t>（演劇）楽譜制作料</t>
  </si>
  <si>
    <t>（演劇）楽譜製作料</t>
  </si>
  <si>
    <t>（演劇）監修料</t>
  </si>
  <si>
    <t>（演劇）企画制作料※助成対象 事業における企画・制作に関わるスタッフ人件費を対象とします。</t>
  </si>
  <si>
    <t>（演劇）技術監督助手料</t>
  </si>
  <si>
    <t>（演劇）技術監督費／テクニカルディレクター費</t>
  </si>
  <si>
    <t>（演劇）擬闘指導費</t>
  </si>
  <si>
    <t>（演劇）稽古ピアニスト料</t>
  </si>
  <si>
    <t>（演劇）剣術指導料</t>
  </si>
  <si>
    <t>（演劇）言語指導料</t>
  </si>
  <si>
    <t>（演劇）構成費</t>
  </si>
  <si>
    <t>（演劇）構成料・ドラマトゥルク（リサーチャー）・監修料</t>
  </si>
  <si>
    <t>（演劇）合唱指揮料</t>
  </si>
  <si>
    <t>（演劇）合唱指導料</t>
  </si>
  <si>
    <t>（演劇）殺陣師費／殺陣指導費　</t>
  </si>
  <si>
    <t>（演劇）字幕費（字幕機材借料、オペレーション）※障害者対応に係る経費を含む。）</t>
  </si>
  <si>
    <t>（演劇）写譜料</t>
  </si>
  <si>
    <t>（演劇）所作指導費</t>
  </si>
  <si>
    <t>（演劇）所作指導料</t>
  </si>
  <si>
    <t>（演劇）照明プラン料</t>
  </si>
  <si>
    <t>（演劇）照明助手料</t>
  </si>
  <si>
    <t>（演劇）照明費（照明機材）</t>
  </si>
  <si>
    <t>（演劇）振付指導料</t>
  </si>
  <si>
    <t>（演劇）振付助手費／振付アシスタント費</t>
  </si>
  <si>
    <t>（演劇）振付料</t>
  </si>
  <si>
    <t>（演劇）制作進行</t>
  </si>
  <si>
    <t>（演劇）声楽指導料</t>
  </si>
  <si>
    <t>（演劇）台本印刷料</t>
  </si>
  <si>
    <t>（演劇）調律料</t>
  </si>
  <si>
    <t>（演劇）特殊効果プラン費／特殊効果デザイン費</t>
  </si>
  <si>
    <t>（演劇）特殊効果プラン料</t>
  </si>
  <si>
    <t>（演劇）特殊効果費・機材借料（特殊効果に係る）</t>
  </si>
  <si>
    <t>（演劇）美術助手料</t>
  </si>
  <si>
    <t>（演劇）舞台監督プラン費／舞台監督費</t>
  </si>
  <si>
    <t>（演劇）編曲料</t>
  </si>
  <si>
    <t>（演劇）方言指導費</t>
  </si>
  <si>
    <t>（演劇）翻訳料</t>
  </si>
  <si>
    <r>
      <rPr>
        <sz val="10"/>
        <rFont val="游ゴシック"/>
        <family val="2"/>
        <charset val="128"/>
      </rPr>
      <t>（音楽）</t>
    </r>
    <r>
      <rPr>
        <sz val="10"/>
        <rFont val="Arial"/>
        <family val="2"/>
        <charset val="1"/>
      </rPr>
      <t>LED/</t>
    </r>
    <r>
      <rPr>
        <sz val="10"/>
        <rFont val="游ゴシック"/>
        <family val="2"/>
        <charset val="128"/>
      </rPr>
      <t>電飾</t>
    </r>
    <r>
      <rPr>
        <sz val="10"/>
        <rFont val="Arial"/>
        <family val="2"/>
        <charset val="1"/>
      </rPr>
      <t>/PIXMOB</t>
    </r>
  </si>
  <si>
    <t>（音楽）インストラクター</t>
  </si>
  <si>
    <t>（音楽）スタイリスト</t>
  </si>
  <si>
    <t>（音楽）ステージデザイン費</t>
  </si>
  <si>
    <t>（音楽）トレーナー（指導料と同義）</t>
  </si>
  <si>
    <t>（音楽）プロデューサー料</t>
  </si>
  <si>
    <t>（音楽）プロンプター</t>
  </si>
  <si>
    <t>（音楽）メイク道具・人件費</t>
  </si>
  <si>
    <t>（音楽）ライブカメラ</t>
  </si>
  <si>
    <t>（音楽）リハーサル</t>
  </si>
  <si>
    <t>（音楽）レーザー</t>
  </si>
  <si>
    <t>（音楽）映像費（舞台上で使用する映像に関わる費用）</t>
  </si>
  <si>
    <r>
      <rPr>
        <sz val="10"/>
        <rFont val="游ゴシック"/>
        <family val="2"/>
        <charset val="128"/>
      </rPr>
      <t>（音楽）演出</t>
    </r>
    <r>
      <rPr>
        <sz val="10"/>
        <rFont val="Arial"/>
        <family val="2"/>
        <charset val="1"/>
      </rPr>
      <t>/CG</t>
    </r>
    <r>
      <rPr>
        <sz val="10"/>
        <rFont val="游ゴシック"/>
        <family val="2"/>
        <charset val="128"/>
      </rPr>
      <t>制作</t>
    </r>
  </si>
  <si>
    <t>（音楽）演出料</t>
  </si>
  <si>
    <t>（音楽）音響</t>
  </si>
  <si>
    <t>（音楽）楽器等機材レンタル費・同運送費</t>
  </si>
  <si>
    <t>（音楽）機材レンタル費（障害者対応機材含む）</t>
  </si>
  <si>
    <t>（音楽）稽古場借料</t>
  </si>
  <si>
    <t>（音楽）公演用アプリ開発・運営費</t>
  </si>
  <si>
    <t>（音楽）調律費</t>
  </si>
  <si>
    <t>（音楽）電源</t>
  </si>
  <si>
    <t>（音楽）特殊効果</t>
  </si>
  <si>
    <t>（伝統芸能）顔師（かおし）</t>
  </si>
  <si>
    <t>（伝統芸能）子役指導料</t>
  </si>
  <si>
    <t>（伝統芸能）立師料</t>
  </si>
  <si>
    <t>収入</t>
  </si>
  <si>
    <t>大項目</t>
  </si>
  <si>
    <t>保険料</t>
  </si>
  <si>
    <t>イベント広告・宣伝費</t>
  </si>
  <si>
    <r>
      <rPr>
        <sz val="10"/>
        <color rgb="FF000000"/>
        <rFont val="游ゴシック"/>
        <family val="2"/>
        <charset val="128"/>
      </rPr>
      <t>施設維持費</t>
    </r>
    <r>
      <rPr>
        <sz val="10"/>
        <color rgb="FF000000"/>
        <rFont val="Arial"/>
        <family val="2"/>
        <charset val="1"/>
      </rPr>
      <t>_</t>
    </r>
    <r>
      <rPr>
        <sz val="10"/>
        <color rgb="FF000000"/>
        <rFont val="游ゴシック"/>
        <family val="2"/>
        <charset val="128"/>
      </rPr>
      <t>自社所有の場合の会場のみ</t>
    </r>
  </si>
  <si>
    <r>
      <rPr>
        <sz val="10"/>
        <color rgb="FF000000"/>
        <rFont val="游ゴシック"/>
        <family val="2"/>
        <charset val="128"/>
      </rPr>
      <t>減価償却・固定資産税相当費用</t>
    </r>
    <r>
      <rPr>
        <sz val="10"/>
        <color rgb="FF000000"/>
        <rFont val="Arial"/>
        <family val="2"/>
        <charset val="1"/>
      </rPr>
      <t>_</t>
    </r>
    <r>
      <rPr>
        <sz val="10"/>
        <color rgb="FF000000"/>
        <rFont val="游ゴシック"/>
        <family val="2"/>
        <charset val="128"/>
      </rPr>
      <t>自社所有の場合の会場のみ</t>
    </r>
  </si>
  <si>
    <r>
      <rPr>
        <sz val="10"/>
        <color rgb="FF000000"/>
        <rFont val="游ゴシック"/>
        <family val="2"/>
        <charset val="128"/>
      </rPr>
      <t>チケット販売関係費</t>
    </r>
    <r>
      <rPr>
        <sz val="10"/>
        <color rgb="FF000000"/>
        <rFont val="Arial"/>
        <family val="2"/>
        <charset val="1"/>
      </rPr>
      <t>_</t>
    </r>
    <r>
      <rPr>
        <sz val="10"/>
        <color rgb="FF000000"/>
        <rFont val="游ゴシック"/>
        <family val="2"/>
        <charset val="128"/>
      </rPr>
      <t>払戻し手数料を含む</t>
    </r>
  </si>
  <si>
    <t>配信関係費</t>
  </si>
  <si>
    <t>感染予防対策費</t>
  </si>
  <si>
    <r>
      <rPr>
        <sz val="10"/>
        <color rgb="FF000000"/>
        <rFont val="游ゴシック"/>
        <family val="2"/>
        <charset val="128"/>
      </rPr>
      <t>書面作成代行費</t>
    </r>
    <r>
      <rPr>
        <sz val="10"/>
        <color rgb="FF000000"/>
        <rFont val="Arial"/>
        <family val="2"/>
        <charset val="1"/>
      </rPr>
      <t>_</t>
    </r>
    <r>
      <rPr>
        <sz val="10"/>
        <color rgb="FF000000"/>
        <rFont val="游ゴシック"/>
        <family val="2"/>
        <charset val="128"/>
      </rPr>
      <t>行政書士等</t>
    </r>
  </si>
  <si>
    <r>
      <rPr>
        <sz val="10"/>
        <color rgb="FF000000"/>
        <rFont val="游ゴシック"/>
        <family val="2"/>
        <charset val="128"/>
      </rPr>
      <t>経理書面確認費</t>
    </r>
    <r>
      <rPr>
        <sz val="10"/>
        <color rgb="FF000000"/>
        <rFont val="Arial"/>
        <family val="2"/>
        <charset val="1"/>
      </rPr>
      <t>_</t>
    </r>
    <r>
      <rPr>
        <sz val="10"/>
        <color rgb="FF000000"/>
        <rFont val="游ゴシック"/>
        <family val="2"/>
        <charset val="128"/>
      </rPr>
      <t>税理士・公認会計士</t>
    </r>
  </si>
  <si>
    <r>
      <rPr>
        <sz val="10"/>
        <color rgb="FF000000"/>
        <rFont val="游ゴシック"/>
        <family val="2"/>
        <charset val="128"/>
      </rPr>
      <t>（演劇）トランスポート（</t>
    </r>
    <r>
      <rPr>
        <sz val="10"/>
        <color rgb="FF000000"/>
        <rFont val="Arial"/>
        <family val="2"/>
        <charset val="1"/>
      </rPr>
      <t>TP</t>
    </r>
    <r>
      <rPr>
        <sz val="10"/>
        <color rgb="FF000000"/>
        <rFont val="游ゴシック"/>
        <family val="2"/>
        <charset val="128"/>
      </rPr>
      <t>費）</t>
    </r>
  </si>
  <si>
    <r>
      <rPr>
        <sz val="10"/>
        <color rgb="FF000000"/>
        <rFont val="游ゴシック"/>
        <family val="2"/>
        <charset val="128"/>
      </rPr>
      <t>（演劇）</t>
    </r>
    <r>
      <rPr>
        <sz val="10"/>
        <color rgb="FF000000"/>
        <rFont val="Arial"/>
        <family val="2"/>
        <charset val="1"/>
      </rPr>
      <t>AED</t>
    </r>
    <r>
      <rPr>
        <sz val="10"/>
        <color rgb="FF000000"/>
        <rFont val="游ゴシック"/>
        <family val="2"/>
        <charset val="128"/>
      </rPr>
      <t>パッケージサービス</t>
    </r>
  </si>
  <si>
    <r>
      <rPr>
        <sz val="10"/>
        <color rgb="FF000000"/>
        <rFont val="游ゴシック"/>
        <family val="2"/>
        <charset val="128"/>
      </rPr>
      <t>（共通）通信費</t>
    </r>
    <r>
      <rPr>
        <sz val="10"/>
        <color rgb="FF000000"/>
        <rFont val="Arial"/>
        <family val="2"/>
        <charset val="1"/>
      </rPr>
      <t>(</t>
    </r>
    <r>
      <rPr>
        <sz val="10"/>
        <color rgb="FF000000"/>
        <rFont val="游ゴシック"/>
        <family val="2"/>
        <charset val="128"/>
      </rPr>
      <t>動画配信のため）</t>
    </r>
  </si>
  <si>
    <t>（共通）広告宣伝費（宣伝デザイン料）</t>
  </si>
  <si>
    <r>
      <rPr>
        <sz val="10"/>
        <color rgb="FF000000"/>
        <rFont val="游ゴシック"/>
        <family val="2"/>
        <charset val="128"/>
      </rPr>
      <t>（演劇）</t>
    </r>
    <r>
      <rPr>
        <sz val="10"/>
        <color rgb="FF000000"/>
        <rFont val="Arial"/>
        <family val="2"/>
        <charset val="1"/>
      </rPr>
      <t>DM</t>
    </r>
    <r>
      <rPr>
        <sz val="10"/>
        <color rgb="FF000000"/>
        <rFont val="游ゴシック"/>
        <family val="2"/>
        <charset val="128"/>
      </rPr>
      <t>（ダイレクトメール）発送費</t>
    </r>
  </si>
  <si>
    <r>
      <rPr>
        <sz val="10"/>
        <color rgb="FF000000"/>
        <rFont val="游ゴシック"/>
        <family val="2"/>
        <charset val="128"/>
      </rPr>
      <t>（演劇）専用ダイヤル費用</t>
    </r>
    <r>
      <rPr>
        <sz val="10"/>
        <color rgb="FF000000"/>
        <rFont val="Arial"/>
        <family val="2"/>
        <charset val="1"/>
      </rPr>
      <t>(</t>
    </r>
    <r>
      <rPr>
        <sz val="10"/>
        <color rgb="FF000000"/>
        <rFont val="游ゴシック"/>
        <family val="2"/>
        <charset val="128"/>
      </rPr>
      <t>チケット関係販売費）</t>
    </r>
  </si>
  <si>
    <r>
      <rPr>
        <sz val="10"/>
        <color rgb="FF000000"/>
        <rFont val="游ゴシック"/>
        <family val="2"/>
        <charset val="128"/>
      </rPr>
      <t>（演劇）</t>
    </r>
    <r>
      <rPr>
        <sz val="10"/>
        <color rgb="FF000000"/>
        <rFont val="Arial"/>
        <family val="2"/>
        <charset val="1"/>
      </rPr>
      <t>PCR</t>
    </r>
    <r>
      <rPr>
        <sz val="10"/>
        <color rgb="FF000000"/>
        <rFont val="游ゴシック"/>
        <family val="2"/>
        <charset val="128"/>
      </rPr>
      <t>検査キット代</t>
    </r>
  </si>
  <si>
    <r>
      <rPr>
        <sz val="10"/>
        <color rgb="FF000000"/>
        <rFont val="游ゴシック"/>
        <family val="2"/>
        <charset val="128"/>
      </rPr>
      <t>（共通）サーバー利用料（常設のものは</t>
    </r>
    <r>
      <rPr>
        <sz val="10"/>
        <color rgb="FF000000"/>
        <rFont val="Arial"/>
        <family val="2"/>
        <charset val="1"/>
      </rPr>
      <t>NG</t>
    </r>
    <r>
      <rPr>
        <sz val="10"/>
        <color rgb="FF000000"/>
        <rFont val="游ゴシック"/>
        <family val="2"/>
        <charset val="128"/>
      </rPr>
      <t>とし、本事業に係る費用のみ対象とする）</t>
    </r>
  </si>
  <si>
    <r>
      <rPr>
        <sz val="10"/>
        <color rgb="FF000000"/>
        <rFont val="游ゴシック"/>
        <family val="2"/>
        <charset val="128"/>
      </rPr>
      <t>（クラシック）楽器借料、楽器代</t>
    </r>
    <r>
      <rPr>
        <sz val="10"/>
        <color rgb="FF000000"/>
        <rFont val="Arial"/>
        <family val="2"/>
        <charset val="1"/>
      </rPr>
      <t>(</t>
    </r>
    <r>
      <rPr>
        <sz val="10"/>
        <color rgb="FF000000"/>
        <rFont val="游ゴシック"/>
        <family val="2"/>
        <charset val="128"/>
      </rPr>
      <t>楽器の消耗に関する費用</t>
    </r>
    <r>
      <rPr>
        <sz val="10"/>
        <color rgb="FF000000"/>
        <rFont val="Arial"/>
        <family val="2"/>
        <charset val="1"/>
      </rPr>
      <t>)</t>
    </r>
  </si>
  <si>
    <r>
      <rPr>
        <sz val="10"/>
        <color rgb="FF000000"/>
        <rFont val="游ゴシック"/>
        <family val="2"/>
        <charset val="128"/>
      </rPr>
      <t>（演劇）</t>
    </r>
    <r>
      <rPr>
        <sz val="10"/>
        <color rgb="FF000000"/>
        <rFont val="Arial"/>
        <family val="2"/>
        <charset val="1"/>
      </rPr>
      <t>PCR</t>
    </r>
    <r>
      <rPr>
        <sz val="10"/>
        <color rgb="FF000000"/>
        <rFont val="游ゴシック"/>
        <family val="2"/>
        <charset val="128"/>
      </rPr>
      <t>検査費</t>
    </r>
  </si>
  <si>
    <r>
      <rPr>
        <sz val="10"/>
        <color rgb="FF000000"/>
        <rFont val="游ゴシック"/>
        <family val="2"/>
        <charset val="128"/>
      </rPr>
      <t>（共通）ウェブサイト作成運用費（常設のものは</t>
    </r>
    <r>
      <rPr>
        <sz val="10"/>
        <color rgb="FF000000"/>
        <rFont val="Arial"/>
        <family val="2"/>
        <charset val="1"/>
      </rPr>
      <t>NG</t>
    </r>
    <r>
      <rPr>
        <sz val="10"/>
        <color rgb="FF000000"/>
        <rFont val="游ゴシック"/>
        <family val="2"/>
        <charset val="128"/>
      </rPr>
      <t>とし、本事業に係る費用のみ対象とする）※ネット広告のみ</t>
    </r>
  </si>
  <si>
    <r>
      <rPr>
        <sz val="10"/>
        <color rgb="FF000000"/>
        <rFont val="游ゴシック"/>
        <family val="2"/>
        <charset val="128"/>
      </rPr>
      <t>（演劇）国内交通費</t>
    </r>
    <r>
      <rPr>
        <sz val="10"/>
        <color rgb="FF000000"/>
        <rFont val="Arial"/>
        <family val="2"/>
        <charset val="1"/>
      </rPr>
      <t>(</t>
    </r>
    <r>
      <rPr>
        <sz val="10"/>
        <color rgb="FF000000"/>
        <rFont val="游ゴシック"/>
        <family val="2"/>
        <charset val="128"/>
      </rPr>
      <t>地方公演への移動等）</t>
    </r>
  </si>
  <si>
    <r>
      <rPr>
        <sz val="10"/>
        <color rgb="FF000000"/>
        <rFont val="游ゴシック"/>
        <family val="2"/>
        <charset val="128"/>
      </rPr>
      <t>（演劇）</t>
    </r>
    <r>
      <rPr>
        <sz val="10"/>
        <color rgb="FF000000"/>
        <rFont val="Arial"/>
        <family val="2"/>
        <charset val="1"/>
      </rPr>
      <t>J-LODLIVE</t>
    </r>
    <r>
      <rPr>
        <sz val="10"/>
        <color rgb="FF000000"/>
        <rFont val="游ゴシック"/>
        <family val="2"/>
        <charset val="128"/>
      </rPr>
      <t>ダイジェスト動画制作費</t>
    </r>
  </si>
  <si>
    <t>映像収録費</t>
  </si>
  <si>
    <r>
      <rPr>
        <sz val="10"/>
        <color rgb="FF000000"/>
        <rFont val="游ゴシック"/>
        <family val="2"/>
        <charset val="128"/>
      </rPr>
      <t>（演劇）原作ロイヤリティ（</t>
    </r>
    <r>
      <rPr>
        <sz val="10"/>
        <color rgb="FF000000"/>
        <rFont val="Arial"/>
        <family val="2"/>
        <charset val="1"/>
      </rPr>
      <t>RY</t>
    </r>
    <r>
      <rPr>
        <sz val="10"/>
        <color rgb="FF000000"/>
        <rFont val="游ゴシック"/>
        <family val="2"/>
        <charset val="128"/>
      </rPr>
      <t>）</t>
    </r>
  </si>
  <si>
    <r>
      <rPr>
        <sz val="10"/>
        <color rgb="FF000000"/>
        <rFont val="游ゴシック"/>
        <family val="2"/>
        <charset val="128"/>
      </rPr>
      <t>（演劇）原作使用料（公演、興行、配信、</t>
    </r>
    <r>
      <rPr>
        <sz val="10"/>
        <color rgb="FF000000"/>
        <rFont val="Arial"/>
        <family val="2"/>
        <charset val="1"/>
      </rPr>
      <t>MG</t>
    </r>
    <r>
      <rPr>
        <sz val="10"/>
        <color rgb="FF000000"/>
        <rFont val="游ゴシック"/>
        <family val="2"/>
        <charset val="128"/>
      </rPr>
      <t>、最低保証、オーバレッジ）</t>
    </r>
  </si>
  <si>
    <r>
      <rPr>
        <sz val="10"/>
        <color rgb="FF000000"/>
        <rFont val="游ゴシック"/>
        <family val="2"/>
        <charset val="128"/>
      </rPr>
      <t>（演劇）</t>
    </r>
    <r>
      <rPr>
        <sz val="10"/>
        <color rgb="FF000000"/>
        <rFont val="Arial"/>
        <family val="2"/>
        <charset val="1"/>
      </rPr>
      <t>J-LODLIVE</t>
    </r>
    <r>
      <rPr>
        <sz val="10"/>
        <color rgb="FF000000"/>
        <rFont val="游ゴシック"/>
        <family val="2"/>
        <charset val="128"/>
      </rPr>
      <t>ダイジェスト動画編集費</t>
    </r>
  </si>
  <si>
    <r>
      <rPr>
        <sz val="10"/>
        <color rgb="FF000000"/>
        <rFont val="游ゴシック"/>
        <family val="2"/>
        <charset val="128"/>
      </rPr>
      <t>（演劇）アシスタントプロデューサー費／</t>
    </r>
    <r>
      <rPr>
        <sz val="10"/>
        <color rgb="FF000000"/>
        <rFont val="Arial"/>
        <family val="2"/>
        <charset val="1"/>
      </rPr>
      <t>AP</t>
    </r>
    <r>
      <rPr>
        <sz val="10"/>
        <color rgb="FF000000"/>
        <rFont val="游ゴシック"/>
        <family val="2"/>
        <charset val="128"/>
      </rPr>
      <t>費</t>
    </r>
  </si>
  <si>
    <r>
      <rPr>
        <sz val="10"/>
        <color rgb="FF000000"/>
        <rFont val="游ゴシック"/>
        <family val="2"/>
        <charset val="128"/>
      </rPr>
      <t>（演劇）プロモーション動画制作費／公演</t>
    </r>
    <r>
      <rPr>
        <sz val="10"/>
        <color rgb="FF000000"/>
        <rFont val="Arial"/>
        <family val="2"/>
        <charset val="1"/>
      </rPr>
      <t>CM</t>
    </r>
    <r>
      <rPr>
        <sz val="10"/>
        <color rgb="FF000000"/>
        <rFont val="游ゴシック"/>
        <family val="2"/>
        <charset val="128"/>
      </rPr>
      <t>制作費、公演スポット制作費</t>
    </r>
  </si>
  <si>
    <t>1/3</t>
  </si>
  <si>
    <t>1/4</t>
  </si>
  <si>
    <r>
      <rPr>
        <sz val="10"/>
        <color rgb="FF000000"/>
        <rFont val="游ゴシック"/>
        <family val="2"/>
        <charset val="128"/>
      </rPr>
      <t>（演劇）かつら（床山）費（製作、借用、修繕、人件費</t>
    </r>
    <r>
      <rPr>
        <sz val="10"/>
        <color rgb="FF000000"/>
        <rFont val="Arial"/>
        <family val="2"/>
        <charset val="1"/>
      </rPr>
      <t>)</t>
    </r>
  </si>
  <si>
    <r>
      <rPr>
        <sz val="10"/>
        <color rgb="FF000000"/>
        <rFont val="游ゴシック"/>
        <family val="2"/>
        <charset val="128"/>
      </rPr>
      <t>（演劇）声の出演料／</t>
    </r>
    <r>
      <rPr>
        <sz val="10"/>
        <color rgb="FF000000"/>
        <rFont val="Arial"/>
        <family val="2"/>
        <charset val="1"/>
      </rPr>
      <t>CV</t>
    </r>
    <r>
      <rPr>
        <sz val="10"/>
        <color rgb="FF000000"/>
        <rFont val="游ゴシック"/>
        <family val="2"/>
        <charset val="128"/>
      </rPr>
      <t>（キャラクターボイス）料</t>
    </r>
  </si>
  <si>
    <r>
      <rPr>
        <sz val="10"/>
        <color rgb="FF000000"/>
        <rFont val="游ゴシック"/>
        <family val="2"/>
        <charset val="128"/>
      </rPr>
      <t>（演劇）ヘアメイク</t>
    </r>
    <r>
      <rPr>
        <sz val="10"/>
        <color rgb="FF000000"/>
        <rFont val="Arial"/>
        <family val="2"/>
        <charset val="1"/>
      </rPr>
      <t>(</t>
    </r>
    <r>
      <rPr>
        <sz val="10"/>
        <color rgb="FF000000"/>
        <rFont val="游ゴシック"/>
        <family val="2"/>
        <charset val="128"/>
      </rPr>
      <t>カツラ）プラン費／ヘアメイク（カツラ）デザイン費</t>
    </r>
  </si>
  <si>
    <r>
      <rPr>
        <sz val="10"/>
        <color rgb="FF000000"/>
        <rFont val="游ゴシック"/>
        <family val="2"/>
        <charset val="128"/>
      </rPr>
      <t>（共通）</t>
    </r>
    <r>
      <rPr>
        <sz val="10"/>
        <color rgb="FF000000"/>
        <rFont val="Arial"/>
        <family val="2"/>
        <charset val="1"/>
      </rPr>
      <t>Web</t>
    </r>
    <r>
      <rPr>
        <sz val="10"/>
        <color rgb="FF000000"/>
        <rFont val="游ゴシック"/>
        <family val="2"/>
        <charset val="128"/>
      </rPr>
      <t>広告</t>
    </r>
  </si>
  <si>
    <r>
      <rPr>
        <sz val="10"/>
        <color rgb="FF000000"/>
        <rFont val="游ゴシック"/>
        <family val="2"/>
        <charset val="128"/>
      </rPr>
      <t>（音楽）コーラス</t>
    </r>
    <r>
      <rPr>
        <sz val="10"/>
        <color rgb="FF000000"/>
        <rFont val="Arial"/>
        <family val="2"/>
        <charset val="1"/>
      </rPr>
      <t>/</t>
    </r>
    <r>
      <rPr>
        <sz val="10"/>
        <color rgb="FF000000"/>
        <rFont val="游ゴシック"/>
        <family val="2"/>
        <charset val="128"/>
      </rPr>
      <t>ダンサー出演料</t>
    </r>
  </si>
  <si>
    <t>（共通）広告宣伝費（新聞、雑誌、映像、駅貼り、宣伝デザイン料）</t>
  </si>
  <si>
    <r>
      <rPr>
        <sz val="10"/>
        <color rgb="FF000000"/>
        <rFont val="游ゴシック"/>
        <family val="2"/>
        <charset val="128"/>
      </rPr>
      <t>（演劇）楽器代</t>
    </r>
    <r>
      <rPr>
        <sz val="10"/>
        <color rgb="FF000000"/>
        <rFont val="Arial"/>
        <family val="2"/>
        <charset val="1"/>
      </rPr>
      <t>(</t>
    </r>
    <r>
      <rPr>
        <sz val="10"/>
        <color rgb="FF000000"/>
        <rFont val="游ゴシック"/>
        <family val="2"/>
        <charset val="128"/>
      </rPr>
      <t>楽器の消耗に関する費用</t>
    </r>
    <r>
      <rPr>
        <sz val="10"/>
        <color rgb="FF000000"/>
        <rFont val="Arial"/>
        <family val="2"/>
        <charset val="1"/>
      </rPr>
      <t>)</t>
    </r>
  </si>
  <si>
    <r>
      <rPr>
        <sz val="10"/>
        <color rgb="FF000000"/>
        <rFont val="游ゴシック"/>
        <family val="2"/>
        <charset val="128"/>
      </rPr>
      <t>（共通）当該活動の告知用ウェブサイト作成料（常設のものは</t>
    </r>
    <r>
      <rPr>
        <sz val="10"/>
        <color rgb="FF000000"/>
        <rFont val="Arial"/>
        <family val="2"/>
        <charset val="1"/>
      </rPr>
      <t>NG</t>
    </r>
    <r>
      <rPr>
        <sz val="10"/>
        <color rgb="FF000000"/>
        <rFont val="游ゴシック"/>
        <family val="2"/>
        <charset val="128"/>
      </rPr>
      <t>とし、本事業に係る費用のみ対象とする）</t>
    </r>
  </si>
  <si>
    <r>
      <rPr>
        <sz val="10"/>
        <color rgb="FF000000"/>
        <rFont val="游ゴシック"/>
        <family val="2"/>
        <charset val="128"/>
      </rPr>
      <t>（音楽）楽器</t>
    </r>
    <r>
      <rPr>
        <sz val="10"/>
        <color rgb="FF000000"/>
        <rFont val="Arial"/>
        <family val="2"/>
        <charset val="1"/>
      </rPr>
      <t>/MNP</t>
    </r>
    <r>
      <rPr>
        <sz val="10"/>
        <color rgb="FF000000"/>
        <rFont val="游ゴシック"/>
        <family val="2"/>
        <charset val="128"/>
      </rPr>
      <t>（マニュピレーター）人件費</t>
    </r>
  </si>
  <si>
    <r>
      <rPr>
        <sz val="10"/>
        <color rgb="FF000000"/>
        <rFont val="游ゴシック"/>
        <family val="2"/>
        <charset val="128"/>
      </rPr>
      <t>（音楽）大道具</t>
    </r>
    <r>
      <rPr>
        <sz val="10"/>
        <color rgb="FF000000"/>
        <rFont val="Arial"/>
        <family val="2"/>
        <charset val="1"/>
      </rPr>
      <t>/</t>
    </r>
    <r>
      <rPr>
        <sz val="10"/>
        <color rgb="FF000000"/>
        <rFont val="游ゴシック"/>
        <family val="2"/>
        <charset val="128"/>
      </rPr>
      <t>小道具人件費</t>
    </r>
  </si>
  <si>
    <r>
      <rPr>
        <sz val="10"/>
        <color rgb="FF000000"/>
        <rFont val="游ゴシック"/>
        <family val="2"/>
        <charset val="128"/>
      </rPr>
      <t>（音楽）</t>
    </r>
    <r>
      <rPr>
        <sz val="10"/>
        <color rgb="FF000000"/>
        <rFont val="Arial"/>
        <family val="2"/>
        <charset val="1"/>
      </rPr>
      <t>LED/</t>
    </r>
    <r>
      <rPr>
        <sz val="10"/>
        <color rgb="FF000000"/>
        <rFont val="游ゴシック"/>
        <family val="2"/>
        <charset val="128"/>
      </rPr>
      <t>電飾</t>
    </r>
    <r>
      <rPr>
        <sz val="10"/>
        <color rgb="FF000000"/>
        <rFont val="Arial"/>
        <family val="2"/>
        <charset val="1"/>
      </rPr>
      <t>/PIXMOB</t>
    </r>
  </si>
  <si>
    <r>
      <rPr>
        <sz val="10"/>
        <color rgb="FF000000"/>
        <rFont val="游ゴシック"/>
        <family val="2"/>
        <charset val="128"/>
      </rPr>
      <t>（音楽）演出</t>
    </r>
    <r>
      <rPr>
        <sz val="10"/>
        <color rgb="FF000000"/>
        <rFont val="Arial"/>
        <family val="2"/>
        <charset val="1"/>
      </rPr>
      <t>/CG</t>
    </r>
    <r>
      <rPr>
        <sz val="10"/>
        <color rgb="FF000000"/>
        <rFont val="游ゴシック"/>
        <family val="2"/>
        <charset val="128"/>
      </rPr>
      <t>制作</t>
    </r>
  </si>
  <si>
    <t>３０００円×７０人×４公演</t>
    <phoneticPr fontId="38"/>
  </si>
  <si>
    <t>１５００円×１００人×４公演</t>
    <phoneticPr fontId="38"/>
  </si>
  <si>
    <t>１０００円×５０人×４公演</t>
    <phoneticPr fontId="38"/>
  </si>
  <si>
    <t>６０００円×３０人×４公演</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</si>
</sst>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
    <numFmt numFmtId="178" formatCode="yyyy\.m\.d"/>
  </numFmts>
  <fonts count="39">
    <font>
      <sz val="11"/>
      <color rgb="FF000000"/>
      <name val="游ゴシック"/>
      <family val="2"/>
      <charset val="128"/>
    </font>
    <font>
      <sz val="11"/>
      <color rgb="FF000000"/>
      <name val="Yu Gothic"/>
      <family val="3"/>
      <charset val="128"/>
    </font>
    <font>
      <sz val="12"/>
      <color rgb="FF000000"/>
      <name val="Yu Gothic"/>
      <family val="3"/>
      <charset val="128"/>
    </font>
    <font>
      <sz val="10"/>
      <name val="Arial"/>
      <family val="2"/>
      <charset val="1"/>
    </font>
    <font>
      <sz val="11"/>
      <name val="ＭＳ Ｐゴシック"/>
      <family val="3"/>
      <charset val="128"/>
    </font>
    <font>
      <sz val="11"/>
      <color rgb="FF000000"/>
      <name val="Yu Gothic"/>
      <family val="2"/>
      <charset val="128"/>
    </font>
    <font>
      <sz val="12"/>
      <color rgb="FF000000"/>
      <name val="ＭＳ Ｐゴシック"/>
      <family val="3"/>
      <charset val="128"/>
    </font>
    <font>
      <sz val="16"/>
      <color rgb="FF000000"/>
      <name val="ＭＳ Ｐゴシック"/>
      <family val="3"/>
      <charset val="128"/>
    </font>
    <font>
      <b/>
      <sz val="24"/>
      <color rgb="FF000000"/>
      <name val="ＭＳ Ｐゴシック"/>
      <family val="3"/>
      <charset val="128"/>
    </font>
    <font>
      <sz val="14"/>
      <color rgb="FF000000"/>
      <name val="ＭＳ Ｐゴシック"/>
      <family val="3"/>
      <charset val="128"/>
    </font>
    <font>
      <sz val="22"/>
      <color rgb="FF000000"/>
      <name val="ＭＳ Ｐゴシック"/>
      <family val="3"/>
      <charset val="128"/>
    </font>
    <font>
      <sz val="22"/>
      <name val="ＭＳ Ｐゴシック"/>
      <family val="3"/>
      <charset val="128"/>
    </font>
    <font>
      <sz val="36"/>
      <name val="ＭＳ Ｐゴシック"/>
      <family val="3"/>
      <charset val="128"/>
    </font>
    <font>
      <sz val="18"/>
      <color rgb="FFFF0000"/>
      <name val="ＭＳ Ｐゴシック"/>
      <family val="3"/>
      <charset val="128"/>
    </font>
    <font>
      <b/>
      <sz val="18"/>
      <name val="ＭＳ Ｐゴシック"/>
      <family val="3"/>
      <charset val="128"/>
    </font>
    <font>
      <b/>
      <sz val="16"/>
      <color rgb="FF000000"/>
      <name val="ＭＳ Ｐゴシック"/>
      <family val="3"/>
      <charset val="128"/>
    </font>
    <font>
      <sz val="16"/>
      <name val="ＭＳ Ｐゴシック"/>
      <family val="3"/>
      <charset val="128"/>
    </font>
    <font>
      <sz val="14"/>
      <name val="ＭＳ Ｐゴシック"/>
      <family val="3"/>
      <charset val="128"/>
    </font>
    <font>
      <b/>
      <sz val="18"/>
      <color rgb="FF000000"/>
      <name val="ＭＳ Ｐゴシック"/>
      <family val="3"/>
      <charset val="128"/>
    </font>
    <font>
      <sz val="16"/>
      <color rgb="FF000000"/>
      <name val="ＭＳ Ｐゴシック"/>
      <family val="2"/>
      <charset val="128"/>
    </font>
    <font>
      <b/>
      <sz val="12"/>
      <color rgb="FF000000"/>
      <name val="ＭＳ Ｐゴシック"/>
      <family val="3"/>
      <charset val="128"/>
    </font>
    <font>
      <sz val="16"/>
      <color rgb="FFFF0000"/>
      <name val="ＭＳ Ｐゴシック"/>
      <family val="3"/>
      <charset val="128"/>
    </font>
    <font>
      <sz val="16"/>
      <color rgb="FFFFFFFF"/>
      <name val="ＭＳ Ｐゴシック"/>
      <family val="3"/>
      <charset val="128"/>
    </font>
    <font>
      <sz val="6"/>
      <color rgb="FFFFFFFF"/>
      <name val="ＭＳ Ｐゴシック"/>
      <family val="3"/>
      <charset val="128"/>
    </font>
    <font>
      <sz val="14"/>
      <color rgb="FFFFFFFF"/>
      <name val="ＭＳ Ｐゴシック"/>
      <family val="3"/>
      <charset val="128"/>
    </font>
    <font>
      <sz val="18"/>
      <color rgb="FFFFFFFF"/>
      <name val="ＭＳ Ｐゴシック"/>
      <family val="3"/>
      <charset val="128"/>
    </font>
    <font>
      <sz val="12"/>
      <color rgb="FFFFFFFF"/>
      <name val="ＭＳ Ｐゴシック"/>
      <family val="3"/>
      <charset val="128"/>
    </font>
    <font>
      <sz val="20"/>
      <color rgb="FF000000"/>
      <name val="ＭＳ Ｐゴシック"/>
      <family val="3"/>
      <charset val="128"/>
    </font>
    <font>
      <b/>
      <sz val="20"/>
      <color rgb="FF000000"/>
      <name val="ＭＳ Ｐゴシック"/>
      <family val="3"/>
      <charset val="128"/>
    </font>
    <font>
      <sz val="11"/>
      <color rgb="FF000000"/>
      <name val="ＭＳ Ｐゴシック"/>
      <family val="3"/>
      <charset val="128"/>
    </font>
    <font>
      <b/>
      <sz val="16"/>
      <color rgb="FFFF0000"/>
      <name val="ＭＳ Ｐゴシック"/>
      <family val="3"/>
      <charset val="128"/>
    </font>
    <font>
      <sz val="16"/>
      <color rgb="FF000000"/>
      <name val="游ゴシック"/>
      <family val="2"/>
      <charset val="128"/>
    </font>
    <font>
      <sz val="10"/>
      <name val="游ゴシック"/>
      <family val="2"/>
      <charset val="128"/>
    </font>
    <font>
      <sz val="10"/>
      <name val="ＭＳ ゴシック"/>
      <family val="3"/>
      <charset val="128"/>
    </font>
    <font>
      <sz val="10"/>
      <name val="ＭＳ Ｐゴシック"/>
      <family val="3"/>
      <charset val="128"/>
    </font>
    <font>
      <sz val="10"/>
      <color rgb="FF000000"/>
      <name val="游ゴシック"/>
      <family val="2"/>
      <charset val="128"/>
    </font>
    <font>
      <sz val="10"/>
      <color rgb="FF000000"/>
      <name val="Arial"/>
      <family val="2"/>
      <charset val="1"/>
    </font>
    <font>
      <sz val="10"/>
      <color rgb="FF000000"/>
      <name val="ＭＳ Ｐゴシック"/>
      <family val="3"/>
      <charset val="128"/>
    </font>
    <font>
      <sz val="6"/>
      <name val="游ゴシック"/>
      <family val="2"/>
      <charset val="128"/>
    </font>
  </fonts>
  <fills count="18">
    <fill>
      <patternFill patternType="none"/>
    </fill>
    <fill>
      <patternFill patternType="gray125"/>
    </fill>
    <fill>
      <patternFill patternType="solid">
        <fgColor rgb="FFFFF2CC"/>
        <bgColor rgb="FFFFF9E7"/>
      </patternFill>
    </fill>
    <fill>
      <patternFill patternType="solid">
        <fgColor rgb="FFFFFFFF"/>
        <bgColor rgb="FFFFFDF7"/>
      </patternFill>
    </fill>
    <fill>
      <patternFill patternType="solid">
        <fgColor rgb="FF7F7F7F"/>
        <bgColor rgb="FF808080"/>
      </patternFill>
    </fill>
    <fill>
      <patternFill patternType="solid">
        <fgColor rgb="FF808080"/>
        <bgColor rgb="FF7F7F7F"/>
      </patternFill>
    </fill>
    <fill>
      <patternFill patternType="solid">
        <fgColor rgb="FFBFBFBF"/>
        <bgColor rgb="FF9DC3E6"/>
      </patternFill>
    </fill>
    <fill>
      <patternFill patternType="solid">
        <fgColor rgb="FFCCFFFF"/>
        <bgColor rgb="FFDEEBF7"/>
      </patternFill>
    </fill>
    <fill>
      <patternFill patternType="solid">
        <fgColor rgb="FFFFF9E7"/>
        <bgColor rgb="FFFFFDF7"/>
      </patternFill>
    </fill>
    <fill>
      <patternFill patternType="solid">
        <fgColor rgb="FFFFFDF7"/>
        <bgColor rgb="FFFFFFFF"/>
      </patternFill>
    </fill>
    <fill>
      <patternFill patternType="solid">
        <fgColor rgb="FF2E75B6"/>
        <bgColor rgb="FF0070C0"/>
      </patternFill>
    </fill>
    <fill>
      <patternFill patternType="solid">
        <fgColor rgb="FF548235"/>
        <bgColor rgb="FF339966"/>
      </patternFill>
    </fill>
    <fill>
      <patternFill patternType="solid">
        <fgColor rgb="FFDEEBF7"/>
        <bgColor rgb="FFE2F0D9"/>
      </patternFill>
    </fill>
    <fill>
      <patternFill patternType="solid">
        <fgColor rgb="FFE2F0D9"/>
        <bgColor rgb="FFDEEBF7"/>
      </patternFill>
    </fill>
    <fill>
      <patternFill patternType="solid">
        <fgColor rgb="FF9DC3E6"/>
        <bgColor rgb="FFBFBFBF"/>
      </patternFill>
    </fill>
    <fill>
      <patternFill patternType="solid">
        <fgColor rgb="FFFF0000"/>
        <bgColor rgb="FF993300"/>
      </patternFill>
    </fill>
    <fill>
      <patternFill patternType="solid">
        <fgColor rgb="FFED7D31"/>
        <bgColor rgb="FFFF8080"/>
      </patternFill>
    </fill>
    <fill>
      <patternFill patternType="solid">
        <fgColor rgb="FFFFFF00"/>
        <bgColor rgb="FFFFFF00"/>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medium">
        <color rgb="FFFF0000"/>
      </left>
      <right style="medium">
        <color rgb="FFFF0000"/>
      </right>
      <top style="medium">
        <color rgb="FFFF0000"/>
      </top>
      <bottom style="medium">
        <color rgb="FFFF0000"/>
      </bottom>
      <diagonal/>
    </border>
  </borders>
  <cellStyleXfs count="9">
    <xf numFmtId="0" fontId="0" fillId="0" borderId="0">
      <alignment vertical="center"/>
    </xf>
    <xf numFmtId="9" fontId="1" fillId="0" borderId="0" applyBorder="0" applyProtection="0">
      <alignment vertical="center"/>
    </xf>
    <xf numFmtId="38" fontId="1" fillId="0" borderId="0" applyBorder="0" applyProtection="0">
      <alignment vertical="center"/>
    </xf>
    <xf numFmtId="38" fontId="1" fillId="0" borderId="0" applyBorder="0" applyProtection="0">
      <alignment vertical="center"/>
    </xf>
    <xf numFmtId="0" fontId="2" fillId="0" borderId="0"/>
    <xf numFmtId="0" fontId="3" fillId="0" borderId="0"/>
    <xf numFmtId="0" fontId="4" fillId="0" borderId="0">
      <alignment vertical="center"/>
    </xf>
    <xf numFmtId="0" fontId="5" fillId="0" borderId="0">
      <alignment vertical="center"/>
    </xf>
    <xf numFmtId="38" fontId="1" fillId="0" borderId="0" applyBorder="0" applyProtection="0">
      <alignment vertical="center"/>
    </xf>
  </cellStyleXfs>
  <cellXfs count="283">
    <xf numFmtId="0" fontId="0" fillId="0" borderId="0" xfId="0">
      <alignment vertical="center"/>
    </xf>
    <xf numFmtId="0" fontId="16" fillId="2" borderId="5" xfId="4" applyFont="1" applyFill="1" applyBorder="1" applyAlignment="1" applyProtection="1">
      <alignment horizontal="center" vertical="center"/>
      <protection locked="0"/>
    </xf>
    <xf numFmtId="0" fontId="6" fillId="0" borderId="0" xfId="4" applyFont="1" applyAlignment="1" applyProtection="1">
      <alignment horizontal="left" vertical="top"/>
      <protection locked="0"/>
    </xf>
    <xf numFmtId="176" fontId="6" fillId="0" borderId="0" xfId="4" applyNumberFormat="1" applyFont="1" applyAlignment="1" applyProtection="1">
      <alignment horizontal="right" vertical="top"/>
      <protection locked="0"/>
    </xf>
    <xf numFmtId="176" fontId="6" fillId="0" borderId="0" xfId="2" applyNumberFormat="1" applyFont="1" applyBorder="1" applyAlignment="1" applyProtection="1">
      <alignment horizontal="right" vertical="top"/>
      <protection locked="0"/>
    </xf>
    <xf numFmtId="0" fontId="7" fillId="0" borderId="0" xfId="4" applyFont="1" applyAlignment="1" applyProtection="1">
      <alignment horizontal="left" vertical="top"/>
      <protection locked="0"/>
    </xf>
    <xf numFmtId="0" fontId="8" fillId="0" borderId="0" xfId="4" applyFont="1" applyAlignment="1" applyProtection="1">
      <alignment vertical="center"/>
      <protection locked="0"/>
    </xf>
    <xf numFmtId="0" fontId="6" fillId="0" borderId="1" xfId="4" applyFont="1" applyBorder="1" applyAlignment="1" applyProtection="1">
      <alignment horizontal="left" vertical="top"/>
      <protection locked="0"/>
    </xf>
    <xf numFmtId="0" fontId="6" fillId="0" borderId="2" xfId="4" applyFont="1" applyBorder="1" applyAlignment="1" applyProtection="1">
      <alignment horizontal="left" vertical="top"/>
      <protection locked="0"/>
    </xf>
    <xf numFmtId="176" fontId="9" fillId="0" borderId="2" xfId="4" applyNumberFormat="1" applyFont="1" applyBorder="1" applyAlignment="1" applyProtection="1">
      <alignment horizontal="right" vertical="top"/>
      <protection locked="0"/>
    </xf>
    <xf numFmtId="176" fontId="9" fillId="0" borderId="2" xfId="2" applyNumberFormat="1" applyFont="1" applyBorder="1" applyAlignment="1" applyProtection="1">
      <alignment horizontal="right" vertical="top"/>
      <protection locked="0"/>
    </xf>
    <xf numFmtId="0" fontId="6" fillId="0" borderId="3" xfId="4" applyFont="1" applyBorder="1" applyAlignment="1" applyProtection="1">
      <alignment horizontal="left" vertical="top"/>
      <protection locked="0"/>
    </xf>
    <xf numFmtId="0" fontId="7" fillId="0" borderId="4" xfId="4" applyFont="1" applyBorder="1" applyAlignment="1" applyProtection="1">
      <alignment horizontal="left" vertical="top"/>
      <protection locked="0"/>
    </xf>
    <xf numFmtId="0" fontId="10" fillId="2" borderId="5" xfId="4" applyFont="1" applyFill="1" applyBorder="1" applyAlignment="1" applyProtection="1">
      <alignment vertical="center"/>
      <protection locked="0"/>
    </xf>
    <xf numFmtId="0" fontId="10" fillId="2" borderId="6" xfId="4" applyFont="1" applyFill="1" applyBorder="1" applyAlignment="1" applyProtection="1">
      <alignment vertical="center"/>
      <protection locked="0"/>
    </xf>
    <xf numFmtId="177" fontId="10" fillId="2" borderId="5" xfId="4" applyNumberFormat="1" applyFont="1" applyFill="1" applyBorder="1" applyAlignment="1" applyProtection="1">
      <alignment vertical="center"/>
      <protection locked="0"/>
    </xf>
    <xf numFmtId="49" fontId="11" fillId="3" borderId="7" xfId="2" applyNumberFormat="1" applyFont="1" applyFill="1" applyBorder="1" applyAlignment="1" applyProtection="1">
      <alignment horizontal="right" vertical="center" wrapText="1"/>
      <protection locked="0"/>
    </xf>
    <xf numFmtId="177" fontId="11" fillId="3" borderId="8" xfId="2" applyNumberFormat="1" applyFont="1" applyFill="1" applyBorder="1" applyAlignment="1" applyProtection="1">
      <alignment vertical="center" wrapText="1"/>
      <protection locked="0"/>
    </xf>
    <xf numFmtId="0" fontId="10" fillId="0" borderId="0" xfId="4" applyFont="1" applyAlignment="1" applyProtection="1">
      <alignment horizontal="center" vertical="center"/>
      <protection locked="0"/>
    </xf>
    <xf numFmtId="0" fontId="10" fillId="3" borderId="0" xfId="4" applyFont="1" applyFill="1" applyAlignment="1" applyProtection="1">
      <alignment horizontal="center" vertical="center"/>
      <protection locked="0"/>
    </xf>
    <xf numFmtId="177" fontId="12" fillId="3" borderId="0" xfId="4" applyNumberFormat="1" applyFont="1" applyFill="1" applyAlignment="1" applyProtection="1">
      <alignment horizontal="center" vertical="center"/>
      <protection locked="0"/>
    </xf>
    <xf numFmtId="0" fontId="6" fillId="0" borderId="9" xfId="4" applyFont="1" applyBorder="1" applyAlignment="1" applyProtection="1">
      <alignment horizontal="left" vertical="top"/>
      <protection locked="0"/>
    </xf>
    <xf numFmtId="0" fontId="6" fillId="0" borderId="4" xfId="4" applyFont="1" applyBorder="1" applyAlignment="1" applyProtection="1">
      <alignment horizontal="left" vertical="top"/>
      <protection locked="0"/>
    </xf>
    <xf numFmtId="0" fontId="10" fillId="2" borderId="10" xfId="4" applyFont="1" applyFill="1" applyBorder="1" applyAlignment="1" applyProtection="1">
      <alignment vertical="center"/>
      <protection locked="0"/>
    </xf>
    <xf numFmtId="0" fontId="10" fillId="2" borderId="11" xfId="4" applyFont="1" applyFill="1" applyBorder="1" applyAlignment="1" applyProtection="1">
      <alignment vertical="center"/>
      <protection locked="0"/>
    </xf>
    <xf numFmtId="177" fontId="10" fillId="2" borderId="12" xfId="4" applyNumberFormat="1" applyFont="1" applyFill="1" applyBorder="1" applyAlignment="1" applyProtection="1">
      <alignment vertical="center"/>
      <protection locked="0"/>
    </xf>
    <xf numFmtId="177" fontId="11" fillId="3" borderId="11" xfId="4" applyNumberFormat="1" applyFont="1" applyFill="1" applyBorder="1" applyAlignment="1" applyProtection="1">
      <alignment horizontal="right" vertical="center" wrapText="1"/>
      <protection locked="0"/>
    </xf>
    <xf numFmtId="177" fontId="11" fillId="2" borderId="6" xfId="4" applyNumberFormat="1" applyFont="1" applyFill="1" applyBorder="1" applyAlignment="1" applyProtection="1">
      <alignment vertical="center" wrapText="1"/>
      <protection locked="0"/>
    </xf>
    <xf numFmtId="0" fontId="6" fillId="0" borderId="13" xfId="4" applyFont="1" applyBorder="1" applyAlignment="1" applyProtection="1">
      <alignment horizontal="left" vertical="top"/>
      <protection locked="0"/>
    </xf>
    <xf numFmtId="0" fontId="6" fillId="0" borderId="14" xfId="4" applyFont="1" applyBorder="1" applyAlignment="1" applyProtection="1">
      <alignment horizontal="left" vertical="top"/>
      <protection locked="0"/>
    </xf>
    <xf numFmtId="176" fontId="9" fillId="0" borderId="14" xfId="4" applyNumberFormat="1" applyFont="1" applyBorder="1" applyAlignment="1" applyProtection="1">
      <alignment horizontal="right" vertical="top"/>
      <protection locked="0"/>
    </xf>
    <xf numFmtId="176" fontId="9" fillId="0" borderId="14" xfId="2" applyNumberFormat="1" applyFont="1" applyBorder="1" applyAlignment="1" applyProtection="1">
      <alignment horizontal="right" vertical="top"/>
      <protection locked="0"/>
    </xf>
    <xf numFmtId="0" fontId="13" fillId="0" borderId="14" xfId="4" applyFont="1" applyBorder="1" applyAlignment="1" applyProtection="1">
      <alignment horizontal="left" vertical="top"/>
      <protection locked="0"/>
    </xf>
    <xf numFmtId="0" fontId="6" fillId="0" borderId="15" xfId="4" applyFont="1" applyBorder="1" applyAlignment="1" applyProtection="1">
      <alignment horizontal="left" vertical="top"/>
      <protection locked="0"/>
    </xf>
    <xf numFmtId="176" fontId="9" fillId="0" borderId="0" xfId="4" applyNumberFormat="1" applyFont="1" applyAlignment="1" applyProtection="1">
      <alignment horizontal="right" vertical="top"/>
      <protection locked="0"/>
    </xf>
    <xf numFmtId="176" fontId="9" fillId="0" borderId="0" xfId="2" applyNumberFormat="1" applyFont="1" applyBorder="1" applyAlignment="1" applyProtection="1">
      <alignment horizontal="right" vertical="top"/>
      <protection locked="0"/>
    </xf>
    <xf numFmtId="0" fontId="13" fillId="0" borderId="0" xfId="4" applyFont="1" applyAlignment="1" applyProtection="1">
      <alignment horizontal="left" vertical="top"/>
      <protection locked="0"/>
    </xf>
    <xf numFmtId="0" fontId="14" fillId="0" borderId="1" xfId="4" applyFont="1" applyBorder="1" applyAlignment="1" applyProtection="1">
      <alignment horizontal="left" vertical="center"/>
      <protection locked="0"/>
    </xf>
    <xf numFmtId="0" fontId="7" fillId="0" borderId="2" xfId="4" applyFont="1" applyBorder="1" applyAlignment="1" applyProtection="1">
      <alignment horizontal="left" vertical="top"/>
      <protection locked="0"/>
    </xf>
    <xf numFmtId="176" fontId="7" fillId="0" borderId="2" xfId="4" applyNumberFormat="1" applyFont="1" applyBorder="1" applyAlignment="1" applyProtection="1">
      <alignment horizontal="right" vertical="top"/>
      <protection locked="0"/>
    </xf>
    <xf numFmtId="176" fontId="7" fillId="0" borderId="2" xfId="2" applyNumberFormat="1" applyFont="1" applyBorder="1" applyAlignment="1" applyProtection="1">
      <alignment horizontal="right" vertical="top"/>
      <protection locked="0"/>
    </xf>
    <xf numFmtId="0" fontId="15" fillId="0" borderId="0" xfId="4" applyFont="1" applyAlignment="1" applyProtection="1">
      <alignment horizontal="left" vertical="top"/>
      <protection locked="0"/>
    </xf>
    <xf numFmtId="38" fontId="7" fillId="0" borderId="0" xfId="8" applyFont="1" applyBorder="1" applyAlignment="1" applyProtection="1">
      <alignment horizontal="right" vertical="top"/>
      <protection locked="0"/>
    </xf>
    <xf numFmtId="0" fontId="16" fillId="2" borderId="16" xfId="4" applyFont="1" applyFill="1" applyBorder="1" applyAlignment="1" applyProtection="1">
      <alignment horizontal="center" vertical="center"/>
      <protection locked="0"/>
    </xf>
    <xf numFmtId="0" fontId="17" fillId="2" borderId="5" xfId="4" applyFont="1" applyFill="1" applyBorder="1" applyAlignment="1" applyProtection="1">
      <alignment horizontal="center" vertical="center" wrapText="1"/>
      <protection locked="0"/>
    </xf>
    <xf numFmtId="176" fontId="16" fillId="2" borderId="5" xfId="4" applyNumberFormat="1" applyFont="1" applyFill="1" applyBorder="1" applyAlignment="1" applyProtection="1">
      <alignment horizontal="center" vertical="center" wrapText="1"/>
      <protection locked="0"/>
    </xf>
    <xf numFmtId="0" fontId="15" fillId="0" borderId="17" xfId="4" applyFont="1" applyBorder="1" applyAlignment="1" applyProtection="1">
      <alignment horizontal="left" vertical="top"/>
      <protection locked="0"/>
    </xf>
    <xf numFmtId="0" fontId="15" fillId="0" borderId="18" xfId="4" applyFont="1" applyBorder="1" applyAlignment="1" applyProtection="1">
      <alignment horizontal="left" vertical="top"/>
      <protection locked="0"/>
    </xf>
    <xf numFmtId="0" fontId="18" fillId="0" borderId="18" xfId="4" applyFont="1" applyBorder="1" applyAlignment="1" applyProtection="1">
      <alignment horizontal="left" vertical="top"/>
      <protection locked="0"/>
    </xf>
    <xf numFmtId="0" fontId="6" fillId="0" borderId="18" xfId="4" applyFont="1" applyBorder="1" applyAlignment="1" applyProtection="1">
      <alignment horizontal="left" vertical="top"/>
      <protection locked="0"/>
    </xf>
    <xf numFmtId="0" fontId="6" fillId="0" borderId="19" xfId="4" applyFont="1" applyBorder="1" applyAlignment="1" applyProtection="1">
      <alignment horizontal="left" vertical="top"/>
      <protection locked="0"/>
    </xf>
    <xf numFmtId="0" fontId="7" fillId="4" borderId="0" xfId="4" applyFont="1" applyFill="1" applyAlignment="1" applyProtection="1">
      <alignment horizontal="left" vertical="top"/>
      <protection locked="0"/>
    </xf>
    <xf numFmtId="38" fontId="7" fillId="4" borderId="0" xfId="8" applyFont="1" applyFill="1" applyBorder="1" applyAlignment="1" applyProtection="1">
      <alignment horizontal="right" vertical="top"/>
      <protection locked="0"/>
    </xf>
    <xf numFmtId="0" fontId="7" fillId="5" borderId="0" xfId="4" applyFont="1" applyFill="1" applyAlignment="1" applyProtection="1">
      <alignment horizontal="left" vertical="top"/>
      <protection locked="0"/>
    </xf>
    <xf numFmtId="0" fontId="6" fillId="5" borderId="0" xfId="4" applyFont="1" applyFill="1" applyAlignment="1" applyProtection="1">
      <alignment horizontal="left" vertical="top"/>
      <protection locked="0"/>
    </xf>
    <xf numFmtId="0" fontId="7" fillId="0" borderId="4" xfId="4" applyFont="1" applyBorder="1" applyAlignment="1" applyProtection="1">
      <alignment horizontal="left" vertical="top" wrapText="1"/>
      <protection locked="0"/>
    </xf>
    <xf numFmtId="0" fontId="7" fillId="0" borderId="5" xfId="4" applyFont="1" applyBorder="1" applyAlignment="1" applyProtection="1">
      <alignment horizontal="right" vertical="center"/>
      <protection locked="0"/>
    </xf>
    <xf numFmtId="0" fontId="7" fillId="0" borderId="5" xfId="4" applyFont="1" applyBorder="1" applyAlignment="1" applyProtection="1">
      <alignment horizontal="left" vertical="center" wrapText="1"/>
      <protection locked="0"/>
    </xf>
    <xf numFmtId="176" fontId="7" fillId="0" borderId="5" xfId="4" applyNumberFormat="1" applyFont="1" applyBorder="1" applyAlignment="1" applyProtection="1">
      <alignment horizontal="right" vertical="center" wrapText="1"/>
      <protection locked="0"/>
    </xf>
    <xf numFmtId="176" fontId="7" fillId="6" borderId="5" xfId="4" applyNumberFormat="1" applyFont="1" applyFill="1" applyBorder="1" applyAlignment="1" applyProtection="1">
      <alignment horizontal="left" vertical="center" wrapText="1"/>
      <protection locked="0"/>
    </xf>
    <xf numFmtId="0" fontId="6" fillId="0" borderId="8" xfId="4" applyFont="1" applyBorder="1" applyAlignment="1" applyProtection="1">
      <alignment horizontal="left" vertical="top"/>
      <protection locked="0"/>
    </xf>
    <xf numFmtId="0" fontId="6" fillId="6" borderId="5" xfId="4" applyFont="1" applyFill="1" applyBorder="1" applyAlignment="1" applyProtection="1">
      <alignment horizontal="left" vertical="top"/>
      <protection locked="0"/>
    </xf>
    <xf numFmtId="0" fontId="18" fillId="0" borderId="0" xfId="4" applyFont="1" applyAlignment="1" applyProtection="1">
      <alignment horizontal="left" vertical="top"/>
      <protection locked="0"/>
    </xf>
    <xf numFmtId="0" fontId="6" fillId="0" borderId="20" xfId="4" applyFont="1" applyBorder="1" applyAlignment="1" applyProtection="1">
      <alignment horizontal="left" vertical="top"/>
      <protection locked="0"/>
    </xf>
    <xf numFmtId="0" fontId="7" fillId="4" borderId="0" xfId="4" applyFont="1" applyFill="1" applyAlignment="1" applyProtection="1">
      <alignment horizontal="left" vertical="top" wrapText="1"/>
      <protection locked="0"/>
    </xf>
    <xf numFmtId="38" fontId="7" fillId="4" borderId="0" xfId="8" applyFont="1" applyFill="1" applyBorder="1" applyAlignment="1" applyProtection="1">
      <alignment horizontal="right" vertical="top" wrapText="1"/>
    </xf>
    <xf numFmtId="38" fontId="7" fillId="4" borderId="0" xfId="8" applyFont="1" applyFill="1" applyBorder="1" applyAlignment="1" applyProtection="1">
      <alignment horizontal="right" vertical="top"/>
    </xf>
    <xf numFmtId="177" fontId="16" fillId="5" borderId="6" xfId="4" applyNumberFormat="1" applyFont="1" applyFill="1" applyBorder="1" applyAlignment="1" applyProtection="1">
      <alignment horizontal="left" vertical="top"/>
      <protection locked="0"/>
    </xf>
    <xf numFmtId="0" fontId="7" fillId="3" borderId="5" xfId="0" applyFont="1" applyFill="1" applyBorder="1" applyAlignment="1" applyProtection="1">
      <alignment horizontal="right" vertical="center"/>
      <protection locked="0"/>
    </xf>
    <xf numFmtId="0" fontId="6" fillId="0" borderId="5" xfId="4" applyFont="1" applyBorder="1" applyAlignment="1" applyProtection="1">
      <alignment horizontal="left" vertical="top"/>
      <protection locked="0"/>
    </xf>
    <xf numFmtId="0" fontId="18" fillId="2" borderId="5" xfId="4" applyFont="1" applyFill="1" applyBorder="1" applyAlignment="1" applyProtection="1">
      <alignment horizontal="left" vertical="top"/>
      <protection locked="0"/>
    </xf>
    <xf numFmtId="0" fontId="19" fillId="0" borderId="5" xfId="4" applyFont="1" applyBorder="1" applyAlignment="1" applyProtection="1">
      <alignment horizontal="left" vertical="center" wrapText="1"/>
      <protection locked="0"/>
    </xf>
    <xf numFmtId="176" fontId="19" fillId="0" borderId="5" xfId="4" applyNumberFormat="1" applyFont="1" applyBorder="1" applyAlignment="1" applyProtection="1">
      <alignment horizontal="right" vertical="center" wrapText="1"/>
      <protection locked="0"/>
    </xf>
    <xf numFmtId="0" fontId="6" fillId="7" borderId="5" xfId="4" applyFont="1" applyFill="1" applyBorder="1" applyAlignment="1" applyProtection="1">
      <alignment horizontal="left" vertical="top"/>
      <protection locked="0"/>
    </xf>
    <xf numFmtId="0" fontId="6" fillId="0" borderId="10" xfId="4" applyFont="1" applyBorder="1" applyAlignment="1" applyProtection="1">
      <alignment horizontal="left" vertical="top"/>
      <protection locked="0"/>
    </xf>
    <xf numFmtId="0" fontId="6" fillId="0" borderId="11" xfId="4" applyFont="1" applyBorder="1" applyAlignment="1" applyProtection="1">
      <alignment horizontal="left" vertical="top"/>
      <protection locked="0"/>
    </xf>
    <xf numFmtId="0" fontId="6" fillId="0" borderId="21" xfId="4" applyFont="1" applyBorder="1" applyAlignment="1" applyProtection="1">
      <alignment horizontal="left" vertical="top"/>
      <protection locked="0"/>
    </xf>
    <xf numFmtId="0" fontId="7" fillId="4" borderId="0" xfId="4" applyFont="1" applyFill="1" applyAlignment="1">
      <alignment horizontal="right" vertical="top"/>
    </xf>
    <xf numFmtId="0" fontId="7" fillId="0" borderId="0" xfId="4" applyFont="1" applyAlignment="1" applyProtection="1">
      <alignment horizontal="left" vertical="top" wrapText="1"/>
      <protection locked="0"/>
    </xf>
    <xf numFmtId="38" fontId="7" fillId="0" borderId="0" xfId="8" applyFont="1" applyBorder="1" applyAlignment="1" applyProtection="1">
      <alignment horizontal="right" vertical="top"/>
    </xf>
    <xf numFmtId="0" fontId="7" fillId="0" borderId="0" xfId="4" applyFont="1" applyAlignment="1">
      <alignment horizontal="right" vertical="top"/>
    </xf>
    <xf numFmtId="0" fontId="7" fillId="0" borderId="5" xfId="0" applyFont="1" applyBorder="1" applyProtection="1">
      <alignment vertical="center"/>
      <protection locked="0"/>
    </xf>
    <xf numFmtId="0" fontId="14" fillId="0" borderId="4" xfId="4" applyFont="1" applyBorder="1" applyAlignment="1" applyProtection="1">
      <alignment horizontal="left" vertical="center"/>
      <protection locked="0"/>
    </xf>
    <xf numFmtId="0" fontId="15" fillId="0" borderId="0" xfId="4" applyFont="1" applyAlignment="1" applyProtection="1">
      <alignment horizontal="left" vertical="center"/>
      <protection locked="0"/>
    </xf>
    <xf numFmtId="176" fontId="7" fillId="0" borderId="0" xfId="4" applyNumberFormat="1" applyFont="1" applyAlignment="1" applyProtection="1">
      <alignment horizontal="right" vertical="top"/>
      <protection locked="0"/>
    </xf>
    <xf numFmtId="0" fontId="16" fillId="2" borderId="5" xfId="4" applyFont="1" applyFill="1" applyBorder="1" applyAlignment="1" applyProtection="1">
      <alignment horizontal="center" vertical="center" wrapText="1"/>
      <protection locked="0"/>
    </xf>
    <xf numFmtId="176" fontId="7" fillId="0" borderId="0" xfId="2" applyNumberFormat="1" applyFont="1" applyBorder="1" applyAlignment="1" applyProtection="1">
      <alignment horizontal="right" vertical="top"/>
      <protection locked="0"/>
    </xf>
    <xf numFmtId="0" fontId="6" fillId="0" borderId="0" xfId="4" applyFont="1" applyAlignment="1" applyProtection="1">
      <alignment horizontal="left" vertical="center"/>
      <protection locked="0"/>
    </xf>
    <xf numFmtId="0" fontId="7" fillId="0" borderId="4" xfId="4" applyFont="1" applyBorder="1" applyAlignment="1" applyProtection="1">
      <alignment horizontal="left" vertical="center"/>
      <protection locked="0"/>
    </xf>
    <xf numFmtId="0" fontId="7" fillId="0" borderId="0" xfId="4" applyFont="1" applyAlignment="1" applyProtection="1">
      <alignment horizontal="left" vertical="center"/>
      <protection locked="0"/>
    </xf>
    <xf numFmtId="0" fontId="15" fillId="2" borderId="6" xfId="4" applyFont="1" applyFill="1" applyBorder="1" applyAlignment="1" applyProtection="1">
      <alignment horizontal="left" vertical="center"/>
      <protection locked="0"/>
    </xf>
    <xf numFmtId="176" fontId="15" fillId="6" borderId="22" xfId="2" applyNumberFormat="1" applyFont="1" applyFill="1" applyBorder="1" applyAlignment="1" applyProtection="1">
      <alignment horizontal="right" vertical="center"/>
    </xf>
    <xf numFmtId="176" fontId="15" fillId="0" borderId="0" xfId="2" applyNumberFormat="1" applyFont="1" applyBorder="1" applyAlignment="1" applyProtection="1">
      <alignment horizontal="right" vertical="center"/>
    </xf>
    <xf numFmtId="0" fontId="7" fillId="0" borderId="0" xfId="4" applyFont="1" applyAlignment="1" applyProtection="1">
      <alignment horizontal="right" vertical="center"/>
      <protection locked="0"/>
    </xf>
    <xf numFmtId="176" fontId="15" fillId="2" borderId="5" xfId="2" applyNumberFormat="1" applyFont="1" applyFill="1" applyBorder="1" applyProtection="1">
      <alignment vertical="center"/>
    </xf>
    <xf numFmtId="0" fontId="15" fillId="2" borderId="5" xfId="4" applyFont="1" applyFill="1" applyBorder="1" applyAlignment="1" applyProtection="1">
      <alignment vertical="center"/>
      <protection locked="0"/>
    </xf>
    <xf numFmtId="0" fontId="6" fillId="0" borderId="9" xfId="4" applyFont="1" applyBorder="1" applyAlignment="1" applyProtection="1">
      <alignment horizontal="left" vertical="center"/>
      <protection locked="0"/>
    </xf>
    <xf numFmtId="176" fontId="7" fillId="0" borderId="0" xfId="4" applyNumberFormat="1" applyFont="1" applyAlignment="1" applyProtection="1">
      <alignment horizontal="left" vertical="center"/>
      <protection locked="0"/>
    </xf>
    <xf numFmtId="0" fontId="20" fillId="0" borderId="0" xfId="4" applyFont="1" applyAlignment="1" applyProtection="1">
      <alignment horizontal="left" vertical="center"/>
      <protection locked="0"/>
    </xf>
    <xf numFmtId="0" fontId="15" fillId="2" borderId="17" xfId="4" applyFont="1" applyFill="1" applyBorder="1" applyAlignment="1" applyProtection="1">
      <alignment horizontal="left" vertical="center"/>
      <protection locked="0"/>
    </xf>
    <xf numFmtId="0" fontId="15" fillId="2" borderId="7" xfId="4" applyFont="1" applyFill="1" applyBorder="1" applyAlignment="1" applyProtection="1">
      <alignment horizontal="left" vertical="center" wrapText="1"/>
      <protection locked="0"/>
    </xf>
    <xf numFmtId="176" fontId="15" fillId="6" borderId="5" xfId="4" applyNumberFormat="1" applyFont="1" applyFill="1" applyBorder="1" applyAlignment="1" applyProtection="1">
      <alignment horizontal="right" vertical="center"/>
      <protection locked="0"/>
    </xf>
    <xf numFmtId="0" fontId="0" fillId="2" borderId="8" xfId="0" applyFill="1" applyBorder="1" applyAlignment="1">
      <alignment horizontal="left" vertical="center"/>
    </xf>
    <xf numFmtId="0" fontId="7" fillId="8" borderId="23" xfId="4" applyFont="1" applyFill="1" applyBorder="1" applyAlignment="1" applyProtection="1">
      <alignment horizontal="left" vertical="center" wrapText="1"/>
      <protection locked="0"/>
    </xf>
    <xf numFmtId="176" fontId="7" fillId="6" borderId="24" xfId="4" applyNumberFormat="1" applyFont="1" applyFill="1" applyBorder="1" applyAlignment="1" applyProtection="1">
      <alignment horizontal="right" vertical="center"/>
      <protection locked="0"/>
    </xf>
    <xf numFmtId="176" fontId="7" fillId="6" borderId="23" xfId="4" applyNumberFormat="1" applyFont="1" applyFill="1" applyBorder="1" applyAlignment="1" applyProtection="1">
      <alignment horizontal="right" vertical="center"/>
      <protection locked="0"/>
    </xf>
    <xf numFmtId="0" fontId="7" fillId="8" borderId="25" xfId="4" applyFont="1" applyFill="1" applyBorder="1" applyAlignment="1" applyProtection="1">
      <alignment horizontal="left" vertical="center"/>
      <protection locked="0"/>
    </xf>
    <xf numFmtId="176" fontId="7" fillId="6" borderId="25" xfId="4" applyNumberFormat="1" applyFont="1" applyFill="1" applyBorder="1" applyAlignment="1" applyProtection="1">
      <alignment horizontal="right" vertical="center"/>
      <protection locked="0"/>
    </xf>
    <xf numFmtId="10" fontId="15" fillId="6" borderId="22" xfId="1" applyNumberFormat="1" applyFont="1" applyFill="1" applyBorder="1" applyAlignment="1" applyProtection="1">
      <alignment horizontal="right" vertical="center"/>
    </xf>
    <xf numFmtId="9" fontId="15" fillId="0" borderId="0" xfId="1" applyFont="1" applyBorder="1" applyAlignment="1" applyProtection="1">
      <alignment horizontal="right" vertical="center"/>
    </xf>
    <xf numFmtId="176" fontId="7" fillId="0" borderId="0" xfId="2" applyNumberFormat="1" applyFont="1" applyBorder="1" applyAlignment="1" applyProtection="1">
      <alignment horizontal="right" vertical="center"/>
    </xf>
    <xf numFmtId="0" fontId="7" fillId="9" borderId="25" xfId="4" applyFont="1" applyFill="1" applyBorder="1" applyAlignment="1" applyProtection="1">
      <alignment horizontal="left" vertical="center"/>
      <protection locked="0"/>
    </xf>
    <xf numFmtId="0" fontId="16" fillId="2" borderId="5" xfId="4" applyFont="1" applyFill="1" applyBorder="1" applyAlignment="1" applyProtection="1">
      <alignment horizontal="left" vertical="center" wrapText="1"/>
      <protection locked="0"/>
    </xf>
    <xf numFmtId="176" fontId="7" fillId="6" borderId="5" xfId="2" applyNumberFormat="1" applyFont="1" applyFill="1" applyBorder="1" applyAlignment="1" applyProtection="1">
      <alignment horizontal="right" vertical="center"/>
    </xf>
    <xf numFmtId="0" fontId="7" fillId="8" borderId="25" xfId="4" applyFont="1" applyFill="1" applyBorder="1" applyAlignment="1" applyProtection="1">
      <alignment horizontal="left" vertical="center" wrapText="1"/>
      <protection locked="0"/>
    </xf>
    <xf numFmtId="0" fontId="0" fillId="2" borderId="10" xfId="0" applyFill="1" applyBorder="1" applyAlignment="1">
      <alignment horizontal="left" vertical="center"/>
    </xf>
    <xf numFmtId="176" fontId="7" fillId="6" borderId="26" xfId="4" applyNumberFormat="1" applyFont="1" applyFill="1" applyBorder="1" applyAlignment="1" applyProtection="1">
      <alignment horizontal="right" vertical="center"/>
      <protection locked="0"/>
    </xf>
    <xf numFmtId="176" fontId="7" fillId="6" borderId="12" xfId="4" applyNumberFormat="1" applyFont="1" applyFill="1" applyBorder="1" applyAlignment="1" applyProtection="1">
      <alignment horizontal="right" vertical="center"/>
      <protection locked="0"/>
    </xf>
    <xf numFmtId="0" fontId="16" fillId="2" borderId="27" xfId="4" applyFont="1" applyFill="1" applyBorder="1" applyAlignment="1" applyProtection="1">
      <alignment horizontal="left" vertical="center" wrapText="1"/>
      <protection locked="0"/>
    </xf>
    <xf numFmtId="176" fontId="7" fillId="6" borderId="27" xfId="2" applyNumberFormat="1" applyFont="1" applyFill="1" applyBorder="1" applyAlignment="1" applyProtection="1">
      <alignment horizontal="right" vertical="center"/>
    </xf>
    <xf numFmtId="0" fontId="15" fillId="2" borderId="28" xfId="4" applyFont="1" applyFill="1" applyBorder="1" applyAlignment="1" applyProtection="1">
      <alignment horizontal="left" vertical="center"/>
      <protection locked="0"/>
    </xf>
    <xf numFmtId="0" fontId="15" fillId="2" borderId="29" xfId="4" applyFont="1" applyFill="1" applyBorder="1" applyAlignment="1" applyProtection="1">
      <alignment horizontal="left" vertical="center"/>
      <protection locked="0"/>
    </xf>
    <xf numFmtId="176" fontId="15" fillId="6" borderId="30" xfId="4" applyNumberFormat="1" applyFont="1" applyFill="1" applyBorder="1" applyAlignment="1" applyProtection="1">
      <alignment horizontal="right" vertical="center"/>
      <protection locked="0"/>
    </xf>
    <xf numFmtId="0" fontId="16" fillId="3" borderId="18" xfId="4" applyFont="1" applyFill="1" applyBorder="1" applyAlignment="1" applyProtection="1">
      <alignment horizontal="left" vertical="center" wrapText="1"/>
      <protection locked="0"/>
    </xf>
    <xf numFmtId="176" fontId="7" fillId="3" borderId="18" xfId="2" applyNumberFormat="1" applyFont="1" applyFill="1" applyBorder="1" applyAlignment="1" applyProtection="1">
      <alignment horizontal="right" vertical="center"/>
    </xf>
    <xf numFmtId="0" fontId="15" fillId="2" borderId="8" xfId="4" applyFont="1" applyFill="1" applyBorder="1" applyAlignment="1" applyProtection="1">
      <alignment horizontal="left" vertical="center"/>
      <protection locked="0"/>
    </xf>
    <xf numFmtId="0" fontId="7" fillId="2" borderId="0" xfId="4" applyFont="1" applyFill="1" applyAlignment="1" applyProtection="1">
      <alignment horizontal="left" vertical="center"/>
      <protection locked="0"/>
    </xf>
    <xf numFmtId="176" fontId="15" fillId="6" borderId="31" xfId="4" applyNumberFormat="1" applyFont="1" applyFill="1" applyBorder="1" applyAlignment="1" applyProtection="1">
      <alignment horizontal="right" vertical="center"/>
      <protection locked="0"/>
    </xf>
    <xf numFmtId="176" fontId="15" fillId="6" borderId="32" xfId="4" applyNumberFormat="1" applyFont="1" applyFill="1" applyBorder="1" applyAlignment="1" applyProtection="1">
      <alignment horizontal="right" vertical="center"/>
      <protection locked="0"/>
    </xf>
    <xf numFmtId="0" fontId="15" fillId="0" borderId="0" xfId="4" applyFont="1" applyAlignment="1" applyProtection="1">
      <alignment horizontal="right" vertical="center"/>
      <protection locked="0"/>
    </xf>
    <xf numFmtId="0" fontId="15" fillId="3" borderId="18" xfId="4" applyFont="1" applyFill="1" applyBorder="1" applyAlignment="1" applyProtection="1">
      <alignment horizontal="left" vertical="center"/>
      <protection locked="0"/>
    </xf>
    <xf numFmtId="0" fontId="7" fillId="3" borderId="18" xfId="4" applyFont="1" applyFill="1" applyBorder="1" applyAlignment="1" applyProtection="1">
      <alignment horizontal="left" vertical="center"/>
      <protection locked="0"/>
    </xf>
    <xf numFmtId="176" fontId="15" fillId="3" borderId="18" xfId="4" applyNumberFormat="1" applyFont="1" applyFill="1" applyBorder="1" applyAlignment="1" applyProtection="1">
      <alignment horizontal="right" vertical="center"/>
      <protection locked="0"/>
    </xf>
    <xf numFmtId="0" fontId="7" fillId="0" borderId="13" xfId="4" applyFont="1" applyBorder="1" applyAlignment="1" applyProtection="1">
      <alignment horizontal="left" vertical="top"/>
      <protection locked="0"/>
    </xf>
    <xf numFmtId="0" fontId="7" fillId="0" borderId="14" xfId="4" applyFont="1" applyBorder="1" applyAlignment="1" applyProtection="1">
      <alignment horizontal="left" vertical="top"/>
      <protection locked="0"/>
    </xf>
    <xf numFmtId="0" fontId="7" fillId="0" borderId="14" xfId="4" applyFont="1" applyBorder="1" applyAlignment="1" applyProtection="1">
      <alignment horizontal="left" vertical="top" wrapText="1"/>
      <protection locked="0"/>
    </xf>
    <xf numFmtId="176" fontId="7" fillId="0" borderId="14" xfId="4" applyNumberFormat="1" applyFont="1" applyBorder="1" applyAlignment="1" applyProtection="1">
      <alignment horizontal="right" vertical="top"/>
      <protection locked="0"/>
    </xf>
    <xf numFmtId="176" fontId="7" fillId="0" borderId="14" xfId="2" applyNumberFormat="1" applyFont="1" applyBorder="1" applyAlignment="1" applyProtection="1">
      <alignment horizontal="right" vertical="top"/>
      <protection locked="0"/>
    </xf>
    <xf numFmtId="0" fontId="7" fillId="0" borderId="2" xfId="4" applyFont="1" applyBorder="1" applyAlignment="1" applyProtection="1">
      <alignment horizontal="left" vertical="top" wrapText="1"/>
      <protection locked="0"/>
    </xf>
    <xf numFmtId="0" fontId="16" fillId="2" borderId="16" xfId="4" applyFont="1" applyFill="1" applyBorder="1" applyAlignment="1" applyProtection="1">
      <alignment horizontal="center" vertical="center" wrapText="1"/>
      <protection locked="0"/>
    </xf>
    <xf numFmtId="0" fontId="7" fillId="3" borderId="5" xfId="4" applyFont="1" applyFill="1" applyBorder="1" applyAlignment="1" applyProtection="1">
      <alignment horizontal="right" vertical="center"/>
      <protection locked="0"/>
    </xf>
    <xf numFmtId="177" fontId="15" fillId="6" borderId="5" xfId="4" applyNumberFormat="1" applyFont="1" applyFill="1" applyBorder="1" applyAlignment="1" applyProtection="1">
      <alignment horizontal="left" vertical="center" wrapText="1"/>
      <protection locked="0"/>
    </xf>
    <xf numFmtId="177" fontId="7" fillId="6" borderId="5" xfId="4" applyNumberFormat="1" applyFont="1" applyFill="1" applyBorder="1" applyAlignment="1" applyProtection="1">
      <alignment horizontal="left" vertical="center" wrapText="1"/>
      <protection locked="0"/>
    </xf>
    <xf numFmtId="176" fontId="7" fillId="6" borderId="5" xfId="4" applyNumberFormat="1" applyFont="1" applyFill="1" applyBorder="1" applyAlignment="1" applyProtection="1">
      <alignment horizontal="right" vertical="center" wrapText="1"/>
      <protection locked="0"/>
    </xf>
    <xf numFmtId="0" fontId="7" fillId="0" borderId="5" xfId="4" applyFont="1" applyBorder="1" applyAlignment="1" applyProtection="1">
      <alignment horizontal="center" vertical="center" wrapText="1"/>
      <protection locked="0"/>
    </xf>
    <xf numFmtId="0" fontId="21" fillId="0" borderId="5" xfId="4" applyFont="1" applyBorder="1" applyAlignment="1" applyProtection="1">
      <alignment horizontal="center" vertical="center" wrapText="1"/>
      <protection locked="0"/>
    </xf>
    <xf numFmtId="0" fontId="7" fillId="0" borderId="6" xfId="4" applyFont="1" applyBorder="1" applyAlignment="1" applyProtection="1">
      <alignment horizontal="left" vertical="center"/>
      <protection locked="0"/>
    </xf>
    <xf numFmtId="0" fontId="7" fillId="0" borderId="7" xfId="4" applyFont="1" applyBorder="1" applyAlignment="1" applyProtection="1">
      <alignment horizontal="left" vertical="center"/>
      <protection locked="0"/>
    </xf>
    <xf numFmtId="0" fontId="7" fillId="0" borderId="16" xfId="4" applyFont="1" applyBorder="1" applyAlignment="1" applyProtection="1">
      <alignment horizontal="left" vertical="center"/>
      <protection locked="0"/>
    </xf>
    <xf numFmtId="0" fontId="21" fillId="0" borderId="0" xfId="4" applyFont="1" applyAlignment="1" applyProtection="1">
      <alignment horizontal="left" vertical="top" wrapText="1"/>
      <protection locked="0"/>
    </xf>
    <xf numFmtId="176" fontId="7" fillId="6" borderId="22" xfId="2" applyNumberFormat="1" applyFont="1" applyFill="1" applyBorder="1" applyAlignment="1" applyProtection="1">
      <alignment horizontal="right" vertical="center"/>
    </xf>
    <xf numFmtId="176" fontId="22" fillId="0" borderId="14" xfId="2" applyNumberFormat="1" applyFont="1" applyBorder="1" applyAlignment="1" applyProtection="1">
      <alignment horizontal="right" vertical="top"/>
      <protection locked="0"/>
    </xf>
    <xf numFmtId="176" fontId="22" fillId="0" borderId="0" xfId="2" applyNumberFormat="1" applyFont="1" applyBorder="1" applyAlignment="1" applyProtection="1">
      <alignment horizontal="right" vertical="top"/>
      <protection locked="0"/>
    </xf>
    <xf numFmtId="0" fontId="7" fillId="0" borderId="1" xfId="4" applyFont="1" applyBorder="1" applyAlignment="1" applyProtection="1">
      <alignment horizontal="left" vertical="top"/>
      <protection locked="0"/>
    </xf>
    <xf numFmtId="176" fontId="22" fillId="0" borderId="2" xfId="2" applyNumberFormat="1" applyFont="1" applyBorder="1" applyAlignment="1" applyProtection="1">
      <alignment horizontal="right" vertical="top"/>
      <protection locked="0"/>
    </xf>
    <xf numFmtId="9" fontId="7" fillId="0" borderId="0" xfId="4" applyNumberFormat="1" applyFont="1" applyAlignment="1" applyProtection="1">
      <alignment horizontal="left" vertical="top"/>
      <protection locked="0"/>
    </xf>
    <xf numFmtId="0" fontId="23" fillId="0" borderId="0" xfId="4" applyFont="1" applyAlignment="1" applyProtection="1">
      <alignment horizontal="left" vertical="top"/>
      <protection locked="0"/>
    </xf>
    <xf numFmtId="176" fontId="24" fillId="0" borderId="0" xfId="2" applyNumberFormat="1" applyFont="1" applyBorder="1" applyAlignment="1" applyProtection="1">
      <alignment horizontal="right" vertical="top"/>
      <protection locked="0"/>
    </xf>
    <xf numFmtId="176" fontId="6" fillId="0" borderId="2" xfId="2" applyNumberFormat="1" applyFont="1" applyBorder="1" applyAlignment="1" applyProtection="1">
      <alignment horizontal="right" vertical="top"/>
      <protection locked="0"/>
    </xf>
    <xf numFmtId="176" fontId="23" fillId="0" borderId="2" xfId="4" applyNumberFormat="1" applyFont="1" applyBorder="1" applyAlignment="1" applyProtection="1">
      <alignment horizontal="center" vertical="top"/>
      <protection locked="0"/>
    </xf>
    <xf numFmtId="0" fontId="23" fillId="0" borderId="2" xfId="4" applyFont="1" applyBorder="1" applyAlignment="1" applyProtection="1">
      <alignment horizontal="left" vertical="top"/>
      <protection locked="0"/>
    </xf>
    <xf numFmtId="0" fontId="25" fillId="10" borderId="17" xfId="4" applyFont="1" applyFill="1" applyBorder="1" applyAlignment="1" applyProtection="1">
      <alignment horizontal="right"/>
      <protection locked="0"/>
    </xf>
    <xf numFmtId="177" fontId="25" fillId="10" borderId="18" xfId="4" applyNumberFormat="1" applyFont="1" applyFill="1" applyBorder="1" applyAlignment="1" applyProtection="1">
      <alignment horizontal="right" vertical="top"/>
      <protection locked="0"/>
    </xf>
    <xf numFmtId="0" fontId="25" fillId="10" borderId="18" xfId="4" applyFont="1" applyFill="1" applyBorder="1" applyAlignment="1" applyProtection="1">
      <alignment horizontal="left" vertical="top"/>
      <protection locked="0"/>
    </xf>
    <xf numFmtId="0" fontId="26" fillId="10" borderId="18" xfId="4" applyFont="1" applyFill="1" applyBorder="1" applyAlignment="1" applyProtection="1">
      <alignment horizontal="left" vertical="top"/>
      <protection locked="0"/>
    </xf>
    <xf numFmtId="0" fontId="26" fillId="10" borderId="19" xfId="4" applyFont="1" applyFill="1" applyBorder="1" applyAlignment="1" applyProtection="1">
      <alignment horizontal="left" vertical="top"/>
      <protection locked="0"/>
    </xf>
    <xf numFmtId="0" fontId="25" fillId="11" borderId="6" xfId="4" applyFont="1" applyFill="1" applyBorder="1" applyAlignment="1" applyProtection="1">
      <alignment vertical="top" wrapText="1"/>
      <protection locked="0"/>
    </xf>
    <xf numFmtId="0" fontId="25" fillId="11" borderId="7" xfId="4" applyFont="1" applyFill="1" applyBorder="1" applyAlignment="1" applyProtection="1">
      <alignment vertical="top"/>
      <protection locked="0"/>
    </xf>
    <xf numFmtId="0" fontId="25" fillId="11" borderId="16" xfId="4" applyFont="1" applyFill="1" applyBorder="1" applyAlignment="1" applyProtection="1">
      <alignment vertical="top"/>
      <protection locked="0"/>
    </xf>
    <xf numFmtId="0" fontId="27" fillId="12" borderId="6" xfId="4" applyFont="1" applyFill="1" applyBorder="1" applyAlignment="1" applyProtection="1">
      <alignment horizontal="center" vertical="center"/>
      <protection locked="0"/>
    </xf>
    <xf numFmtId="0" fontId="27" fillId="12" borderId="7" xfId="4" applyFont="1" applyFill="1" applyBorder="1" applyAlignment="1" applyProtection="1">
      <alignment vertical="center" wrapText="1"/>
      <protection locked="0"/>
    </xf>
    <xf numFmtId="176" fontId="27" fillId="12" borderId="7" xfId="4" applyNumberFormat="1" applyFont="1" applyFill="1" applyBorder="1" applyAlignment="1">
      <alignment vertical="center"/>
    </xf>
    <xf numFmtId="0" fontId="7" fillId="12" borderId="7" xfId="4" applyFont="1" applyFill="1" applyBorder="1" applyAlignment="1" applyProtection="1">
      <alignment horizontal="left" vertical="center"/>
      <protection locked="0"/>
    </xf>
    <xf numFmtId="0" fontId="7" fillId="12" borderId="16" xfId="4" applyFont="1" applyFill="1" applyBorder="1" applyAlignment="1" applyProtection="1">
      <alignment horizontal="left" vertical="center"/>
      <protection locked="0"/>
    </xf>
    <xf numFmtId="0" fontId="27" fillId="13" borderId="8" xfId="4" applyFont="1" applyFill="1" applyBorder="1" applyAlignment="1" applyProtection="1">
      <alignment horizontal="center" vertical="center"/>
      <protection locked="0"/>
    </xf>
    <xf numFmtId="0" fontId="27" fillId="13" borderId="0" xfId="4" applyFont="1" applyFill="1" applyAlignment="1" applyProtection="1">
      <alignment horizontal="left" vertical="center"/>
      <protection locked="0"/>
    </xf>
    <xf numFmtId="176" fontId="27" fillId="13" borderId="0" xfId="4" applyNumberFormat="1" applyFont="1" applyFill="1" applyAlignment="1">
      <alignment vertical="center"/>
    </xf>
    <xf numFmtId="0" fontId="7" fillId="13" borderId="0" xfId="4" applyFont="1" applyFill="1" applyAlignment="1" applyProtection="1">
      <alignment vertical="center"/>
      <protection locked="0"/>
    </xf>
    <xf numFmtId="0" fontId="7" fillId="13" borderId="20" xfId="4" applyFont="1" applyFill="1" applyBorder="1" applyAlignment="1" applyProtection="1">
      <alignment vertical="center"/>
      <protection locked="0"/>
    </xf>
    <xf numFmtId="0" fontId="27" fillId="12" borderId="8" xfId="4" applyFont="1" applyFill="1" applyBorder="1" applyAlignment="1" applyProtection="1">
      <alignment horizontal="center" vertical="center"/>
      <protection locked="0"/>
    </xf>
    <xf numFmtId="0" fontId="27" fillId="12" borderId="0" xfId="4" applyFont="1" applyFill="1" applyAlignment="1" applyProtection="1">
      <alignment vertical="center" wrapText="1"/>
      <protection locked="0"/>
    </xf>
    <xf numFmtId="176" fontId="27" fillId="12" borderId="0" xfId="4" applyNumberFormat="1" applyFont="1" applyFill="1" applyAlignment="1">
      <alignment vertical="center"/>
    </xf>
    <xf numFmtId="0" fontId="7" fillId="12" borderId="0" xfId="4" applyFont="1" applyFill="1" applyAlignment="1" applyProtection="1">
      <alignment horizontal="left" vertical="center"/>
      <protection locked="0"/>
    </xf>
    <xf numFmtId="0" fontId="7" fillId="12" borderId="20" xfId="4" applyFont="1" applyFill="1" applyBorder="1" applyAlignment="1" applyProtection="1">
      <alignment horizontal="left" vertical="center"/>
      <protection locked="0"/>
    </xf>
    <xf numFmtId="0" fontId="27" fillId="13" borderId="6" xfId="4" applyFont="1" applyFill="1" applyBorder="1" applyAlignment="1" applyProtection="1">
      <alignment horizontal="center" vertical="center"/>
      <protection locked="0"/>
    </xf>
    <xf numFmtId="0" fontId="27" fillId="13" borderId="7" xfId="4" applyFont="1" applyFill="1" applyBorder="1" applyAlignment="1" applyProtection="1">
      <alignment horizontal="left" vertical="center"/>
      <protection locked="0"/>
    </xf>
    <xf numFmtId="176" fontId="27" fillId="13" borderId="7" xfId="4" applyNumberFormat="1" applyFont="1" applyFill="1" applyBorder="1" applyAlignment="1">
      <alignment vertical="center"/>
    </xf>
    <xf numFmtId="0" fontId="7" fillId="13" borderId="7" xfId="4" applyFont="1" applyFill="1" applyBorder="1" applyAlignment="1" applyProtection="1">
      <alignment vertical="center"/>
      <protection locked="0"/>
    </xf>
    <xf numFmtId="0" fontId="7" fillId="13" borderId="16" xfId="4" applyFont="1" applyFill="1" applyBorder="1" applyAlignment="1" applyProtection="1">
      <alignment vertical="center"/>
      <protection locked="0"/>
    </xf>
    <xf numFmtId="9" fontId="27" fillId="12" borderId="7" xfId="4" applyNumberFormat="1" applyFont="1" applyFill="1" applyBorder="1" applyAlignment="1">
      <alignment vertical="center" wrapText="1"/>
    </xf>
    <xf numFmtId="0" fontId="9" fillId="12" borderId="16" xfId="4" applyFont="1" applyFill="1" applyBorder="1" applyAlignment="1" applyProtection="1">
      <alignment horizontal="left" vertical="center" wrapText="1"/>
      <protection locked="0"/>
    </xf>
    <xf numFmtId="9" fontId="27" fillId="13" borderId="0" xfId="1" applyFont="1" applyFill="1" applyBorder="1" applyProtection="1">
      <alignment vertical="center"/>
    </xf>
    <xf numFmtId="0" fontId="27" fillId="12" borderId="10" xfId="4" applyFont="1" applyFill="1" applyBorder="1" applyAlignment="1" applyProtection="1">
      <alignment horizontal="center" vertical="center"/>
      <protection locked="0"/>
    </xf>
    <xf numFmtId="0" fontId="28" fillId="12" borderId="11" xfId="4" applyFont="1" applyFill="1" applyBorder="1" applyAlignment="1" applyProtection="1">
      <alignment vertical="center" wrapText="1"/>
      <protection locked="0"/>
    </xf>
    <xf numFmtId="176" fontId="27" fillId="12" borderId="11" xfId="4" applyNumberFormat="1" applyFont="1" applyFill="1" applyBorder="1" applyAlignment="1">
      <alignment vertical="center" wrapText="1"/>
    </xf>
    <xf numFmtId="0" fontId="7" fillId="12" borderId="11" xfId="4" applyFont="1" applyFill="1" applyBorder="1" applyAlignment="1" applyProtection="1">
      <alignment horizontal="left" vertical="center"/>
      <protection locked="0"/>
    </xf>
    <xf numFmtId="0" fontId="7" fillId="12" borderId="21" xfId="4" applyFont="1" applyFill="1" applyBorder="1" applyAlignment="1" applyProtection="1">
      <alignment horizontal="left" vertical="center"/>
      <protection locked="0"/>
    </xf>
    <xf numFmtId="0" fontId="28" fillId="13" borderId="7" xfId="4" applyFont="1" applyFill="1" applyBorder="1" applyAlignment="1" applyProtection="1">
      <alignment horizontal="left" vertical="center"/>
      <protection locked="0"/>
    </xf>
    <xf numFmtId="0" fontId="25" fillId="11" borderId="17" xfId="4" applyFont="1" applyFill="1" applyBorder="1" applyAlignment="1" applyProtection="1">
      <alignment vertical="top" wrapText="1"/>
      <protection locked="0"/>
    </xf>
    <xf numFmtId="0" fontId="25" fillId="11" borderId="18" xfId="4" applyFont="1" applyFill="1" applyBorder="1" applyAlignment="1" applyProtection="1">
      <alignment vertical="top"/>
      <protection locked="0"/>
    </xf>
    <xf numFmtId="0" fontId="25" fillId="11" borderId="19" xfId="4" applyFont="1" applyFill="1" applyBorder="1" applyAlignment="1" applyProtection="1">
      <alignment vertical="top"/>
      <protection locked="0"/>
    </xf>
    <xf numFmtId="176" fontId="6" fillId="0" borderId="14" xfId="2" applyNumberFormat="1" applyFont="1" applyBorder="1" applyAlignment="1" applyProtection="1">
      <alignment horizontal="right" vertical="top"/>
      <protection locked="0"/>
    </xf>
    <xf numFmtId="176" fontId="26" fillId="0" borderId="14" xfId="2" applyNumberFormat="1" applyFont="1" applyBorder="1" applyAlignment="1" applyProtection="1">
      <alignment horizontal="right" vertical="top"/>
      <protection locked="0"/>
    </xf>
    <xf numFmtId="176" fontId="23" fillId="0" borderId="14" xfId="2" applyNumberFormat="1" applyFont="1" applyBorder="1" applyAlignment="1" applyProtection="1">
      <alignment horizontal="left" vertical="top"/>
      <protection locked="0"/>
    </xf>
    <xf numFmtId="0" fontId="29" fillId="0" borderId="0" xfId="0" applyFont="1" applyProtection="1">
      <alignment vertical="center"/>
      <protection locked="0"/>
    </xf>
    <xf numFmtId="38" fontId="29" fillId="0" borderId="0" xfId="8" applyFont="1" applyBorder="1" applyProtection="1">
      <alignment vertical="center"/>
      <protection locked="0"/>
    </xf>
    <xf numFmtId="0" fontId="29" fillId="3" borderId="0" xfId="0" applyFont="1" applyFill="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Protection="1">
      <alignment vertical="center"/>
      <protection locked="0"/>
    </xf>
    <xf numFmtId="0" fontId="30" fillId="3" borderId="0" xfId="0" applyFont="1" applyFill="1" applyAlignment="1" applyProtection="1">
      <alignment horizontal="left" vertical="center" wrapText="1"/>
      <protection locked="0"/>
    </xf>
    <xf numFmtId="0" fontId="7" fillId="3" borderId="0" xfId="0" applyFont="1" applyFill="1" applyProtection="1">
      <alignment vertical="center"/>
      <protection locked="0"/>
    </xf>
    <xf numFmtId="0" fontId="31" fillId="3" borderId="0" xfId="0" applyFont="1" applyFill="1">
      <alignment vertical="center"/>
    </xf>
    <xf numFmtId="0" fontId="28" fillId="0" borderId="0" xfId="0" applyFont="1" applyProtection="1">
      <alignment vertical="center"/>
      <protection locked="0"/>
    </xf>
    <xf numFmtId="0" fontId="7" fillId="0" borderId="0" xfId="0" applyFont="1" applyAlignment="1" applyProtection="1">
      <alignment horizontal="left" vertical="center"/>
      <protection locked="0"/>
    </xf>
    <xf numFmtId="38" fontId="7" fillId="0" borderId="0" xfId="8" applyFont="1" applyBorder="1" applyProtection="1">
      <alignment vertical="center"/>
      <protection locked="0"/>
    </xf>
    <xf numFmtId="0" fontId="20" fillId="0" borderId="0" xfId="4" applyFont="1" applyAlignment="1" applyProtection="1">
      <alignment horizontal="left" vertical="top"/>
      <protection locked="0"/>
    </xf>
    <xf numFmtId="38" fontId="6" fillId="0" borderId="0" xfId="8" applyFont="1" applyBorder="1" applyAlignment="1" applyProtection="1">
      <alignment horizontal="right" vertical="top"/>
      <protection locked="0"/>
    </xf>
    <xf numFmtId="0" fontId="7"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38" fontId="7" fillId="2" borderId="5" xfId="8" applyFont="1" applyFill="1" applyBorder="1" applyAlignment="1" applyProtection="1">
      <alignment horizontal="center" vertical="center"/>
      <protection locked="0"/>
    </xf>
    <xf numFmtId="38" fontId="7" fillId="3" borderId="0" xfId="8" applyFont="1" applyFill="1" applyBorder="1" applyProtection="1">
      <alignment vertical="center"/>
      <protection locked="0"/>
    </xf>
    <xf numFmtId="0" fontId="7" fillId="0" borderId="5" xfId="0" applyFont="1" applyBorder="1" applyAlignment="1" applyProtection="1">
      <alignment horizontal="left" vertical="center"/>
      <protection locked="0"/>
    </xf>
    <xf numFmtId="3" fontId="7" fillId="3" borderId="5" xfId="0" applyNumberFormat="1" applyFont="1" applyFill="1" applyBorder="1" applyProtection="1">
      <alignment vertical="center"/>
      <protection locked="0"/>
    </xf>
    <xf numFmtId="0" fontId="7" fillId="3" borderId="5" xfId="0" applyFont="1" applyFill="1" applyBorder="1" applyProtection="1">
      <alignment vertical="center"/>
      <protection locked="0"/>
    </xf>
    <xf numFmtId="38" fontId="7" fillId="6" borderId="5" xfId="8" applyFont="1" applyFill="1" applyBorder="1" applyProtection="1">
      <alignment vertical="center"/>
      <protection locked="0"/>
    </xf>
    <xf numFmtId="38" fontId="29" fillId="0" borderId="5" xfId="8" applyFont="1" applyBorder="1" applyAlignment="1" applyProtection="1">
      <alignment horizontal="center" vertical="center"/>
      <protection locked="0"/>
    </xf>
    <xf numFmtId="178" fontId="7" fillId="0" borderId="5" xfId="8" applyNumberFormat="1" applyFont="1" applyBorder="1" applyProtection="1">
      <alignment vertical="center"/>
      <protection locked="0"/>
    </xf>
    <xf numFmtId="178" fontId="7" fillId="3" borderId="0" xfId="8" applyNumberFormat="1" applyFont="1" applyFill="1" applyBorder="1" applyProtection="1">
      <alignment vertical="center"/>
      <protection locked="0"/>
    </xf>
    <xf numFmtId="38" fontId="6" fillId="0" borderId="0" xfId="8" applyFont="1" applyBorder="1" applyAlignment="1" applyProtection="1">
      <alignment horizontal="right" vertical="top"/>
    </xf>
    <xf numFmtId="3" fontId="7" fillId="3" borderId="12" xfId="0" applyNumberFormat="1" applyFont="1" applyFill="1" applyBorder="1" applyProtection="1">
      <alignment vertical="center"/>
      <protection locked="0"/>
    </xf>
    <xf numFmtId="0" fontId="6" fillId="0" borderId="0" xfId="4" applyFont="1" applyAlignment="1" applyProtection="1">
      <alignment horizontal="left" vertical="top" wrapText="1"/>
      <protection locked="0"/>
    </xf>
    <xf numFmtId="0" fontId="6" fillId="0" borderId="0" xfId="4" applyFont="1" applyAlignment="1" applyProtection="1">
      <alignment horizontal="right" vertical="top"/>
      <protection locked="0"/>
    </xf>
    <xf numFmtId="0" fontId="7" fillId="0" borderId="12" xfId="0" applyFont="1" applyBorder="1" applyProtection="1">
      <alignment vertical="center"/>
      <protection locked="0"/>
    </xf>
    <xf numFmtId="178" fontId="7" fillId="0" borderId="12" xfId="8" applyNumberFormat="1" applyFont="1" applyBorder="1" applyProtection="1">
      <alignment vertical="center"/>
      <protection locked="0"/>
    </xf>
    <xf numFmtId="0" fontId="15" fillId="2" borderId="5" xfId="0" applyFont="1" applyFill="1" applyBorder="1" applyAlignment="1" applyProtection="1">
      <alignment horizontal="center" vertical="center"/>
      <protection locked="0"/>
    </xf>
    <xf numFmtId="38" fontId="7" fillId="6" borderId="12" xfId="8" applyFont="1" applyFill="1" applyBorder="1" applyProtection="1">
      <alignment vertical="center"/>
    </xf>
    <xf numFmtId="0" fontId="7" fillId="3" borderId="12" xfId="0" applyFont="1" applyFill="1" applyBorder="1" applyProtection="1">
      <alignment vertical="center"/>
      <protection locked="0"/>
    </xf>
    <xf numFmtId="0" fontId="15" fillId="2" borderId="5" xfId="0" applyFont="1" applyFill="1" applyBorder="1" applyProtection="1">
      <alignment vertical="center"/>
      <protection locked="0"/>
    </xf>
    <xf numFmtId="38" fontId="7" fillId="0" borderId="0" xfId="8" applyFont="1" applyBorder="1" applyProtection="1">
      <alignment vertical="center"/>
    </xf>
    <xf numFmtId="177" fontId="7" fillId="0" borderId="5" xfId="4" applyNumberFormat="1" applyFont="1" applyBorder="1" applyAlignment="1" applyProtection="1">
      <alignment horizontal="left" vertical="center" wrapText="1"/>
      <protection locked="0"/>
    </xf>
    <xf numFmtId="0" fontId="21" fillId="0" borderId="5" xfId="4" applyFont="1" applyBorder="1" applyAlignment="1" applyProtection="1">
      <alignment horizontal="left" vertical="center" wrapText="1"/>
      <protection locked="0"/>
    </xf>
    <xf numFmtId="176" fontId="7" fillId="0" borderId="6" xfId="4" applyNumberFormat="1" applyFont="1" applyBorder="1" applyAlignment="1" applyProtection="1">
      <alignment horizontal="left" vertical="center"/>
      <protection locked="0"/>
    </xf>
    <xf numFmtId="176" fontId="7" fillId="0" borderId="7" xfId="4" applyNumberFormat="1" applyFont="1" applyBorder="1" applyAlignment="1" applyProtection="1">
      <alignment horizontal="left" vertical="center"/>
      <protection locked="0"/>
    </xf>
    <xf numFmtId="176" fontId="7" fillId="0" borderId="16" xfId="4" applyNumberFormat="1" applyFont="1" applyBorder="1" applyAlignment="1" applyProtection="1">
      <alignment horizontal="left" vertical="center"/>
      <protection locked="0"/>
    </xf>
    <xf numFmtId="0" fontId="32" fillId="0" borderId="0" xfId="5" applyFont="1" applyAlignment="1">
      <alignment vertical="top"/>
    </xf>
    <xf numFmtId="0" fontId="32" fillId="5" borderId="0" xfId="5" applyFont="1" applyFill="1" applyAlignment="1">
      <alignment vertical="top"/>
    </xf>
    <xf numFmtId="0" fontId="33" fillId="14" borderId="11" xfId="5" applyFont="1" applyFill="1" applyBorder="1" applyAlignment="1">
      <alignment vertical="top"/>
    </xf>
    <xf numFmtId="0" fontId="33" fillId="15" borderId="11" xfId="5" applyFont="1" applyFill="1" applyBorder="1" applyAlignment="1">
      <alignment vertical="top"/>
    </xf>
    <xf numFmtId="0" fontId="34" fillId="16" borderId="11" xfId="5" applyFont="1" applyFill="1" applyBorder="1" applyAlignment="1">
      <alignment vertical="top"/>
    </xf>
    <xf numFmtId="0" fontId="34" fillId="5" borderId="11" xfId="5" applyFont="1" applyFill="1" applyBorder="1" applyAlignment="1">
      <alignment vertical="top"/>
    </xf>
    <xf numFmtId="0" fontId="34" fillId="17" borderId="11" xfId="5" applyFont="1" applyFill="1" applyBorder="1" applyAlignment="1">
      <alignment vertical="top"/>
    </xf>
    <xf numFmtId="0" fontId="34" fillId="17" borderId="0" xfId="5" applyFont="1" applyFill="1" applyAlignment="1">
      <alignment vertical="top"/>
    </xf>
    <xf numFmtId="0" fontId="32" fillId="17" borderId="11" xfId="5" applyFont="1" applyFill="1" applyBorder="1" applyAlignment="1">
      <alignment vertical="top"/>
    </xf>
    <xf numFmtId="0" fontId="34" fillId="5" borderId="0" xfId="5" applyFont="1" applyFill="1" applyAlignment="1">
      <alignment vertical="top"/>
    </xf>
    <xf numFmtId="0" fontId="3" fillId="0" borderId="0" xfId="5" applyAlignment="1">
      <alignment vertical="top"/>
    </xf>
    <xf numFmtId="0" fontId="34" fillId="0" borderId="0" xfId="5" applyFont="1" applyAlignment="1">
      <alignment vertical="top"/>
    </xf>
    <xf numFmtId="0" fontId="0" fillId="0" borderId="0" xfId="0" applyAlignment="1">
      <alignment vertical="top"/>
    </xf>
    <xf numFmtId="0" fontId="35" fillId="0" borderId="0" xfId="0" applyFont="1">
      <alignment vertical="center"/>
    </xf>
    <xf numFmtId="0" fontId="35" fillId="14" borderId="0" xfId="0" applyFont="1" applyFill="1">
      <alignment vertical="center"/>
    </xf>
    <xf numFmtId="0" fontId="35" fillId="15" borderId="0" xfId="0" applyFont="1" applyFill="1">
      <alignment vertical="center"/>
    </xf>
    <xf numFmtId="0" fontId="35" fillId="16" borderId="0" xfId="0" applyFont="1" applyFill="1">
      <alignment vertical="center"/>
    </xf>
    <xf numFmtId="0" fontId="35" fillId="17" borderId="0" xfId="0" applyFont="1" applyFill="1">
      <alignment vertical="center"/>
    </xf>
    <xf numFmtId="0" fontId="37" fillId="15" borderId="0" xfId="0" applyFont="1" applyFill="1">
      <alignment vertical="center"/>
    </xf>
    <xf numFmtId="0" fontId="36" fillId="0" borderId="0" xfId="0" applyFont="1">
      <alignment vertical="center"/>
    </xf>
    <xf numFmtId="0" fontId="7" fillId="0" borderId="5" xfId="4" applyFont="1" applyBorder="1" applyAlignment="1" applyProtection="1">
      <alignment horizontal="left" vertical="center"/>
      <protection locked="0"/>
    </xf>
    <xf numFmtId="0" fontId="27" fillId="13" borderId="7" xfId="4" applyFont="1" applyFill="1" applyBorder="1" applyAlignment="1" applyProtection="1">
      <alignment horizontal="left" vertical="center" wrapText="1"/>
      <protection locked="0"/>
    </xf>
    <xf numFmtId="0" fontId="7" fillId="13" borderId="7" xfId="4" applyFont="1" applyFill="1" applyBorder="1" applyAlignment="1" applyProtection="1">
      <alignment horizontal="left" vertical="center"/>
      <protection locked="0"/>
    </xf>
    <xf numFmtId="0" fontId="16" fillId="2" borderId="5" xfId="4" applyFont="1" applyFill="1" applyBorder="1" applyAlignment="1" applyProtection="1">
      <alignment horizontal="center" vertical="center"/>
      <protection locked="0"/>
    </xf>
    <xf numFmtId="177" fontId="16" fillId="6" borderId="5" xfId="4" applyNumberFormat="1" applyFont="1" applyFill="1" applyBorder="1" applyAlignment="1" applyProtection="1">
      <alignment horizontal="left" vertical="center"/>
      <protection locked="0"/>
    </xf>
    <xf numFmtId="0" fontId="19" fillId="0" borderId="5" xfId="4" applyFont="1" applyBorder="1" applyAlignment="1" applyProtection="1">
      <alignment horizontal="left" vertical="center"/>
      <protection locked="0"/>
    </xf>
    <xf numFmtId="0" fontId="16" fillId="0" borderId="11" xfId="4" applyFont="1" applyBorder="1" applyAlignment="1" applyProtection="1">
      <alignment horizontal="left" vertical="top" wrapText="1"/>
      <protection locked="0"/>
    </xf>
    <xf numFmtId="0" fontId="16" fillId="0" borderId="5" xfId="4" applyFont="1" applyBorder="1" applyAlignment="1" applyProtection="1">
      <alignment horizontal="left" vertical="center"/>
      <protection locked="0"/>
    </xf>
    <xf numFmtId="177" fontId="10" fillId="3" borderId="5" xfId="4" applyNumberFormat="1" applyFont="1" applyFill="1" applyBorder="1" applyAlignment="1" applyProtection="1">
      <alignment horizontal="left" vertical="center" wrapText="1"/>
      <protection locked="0"/>
    </xf>
    <xf numFmtId="176" fontId="11" fillId="0" borderId="0" xfId="2" applyNumberFormat="1" applyFont="1" applyBorder="1" applyAlignment="1" applyProtection="1">
      <alignment horizontal="center" vertical="center" wrapText="1"/>
      <protection locked="0"/>
    </xf>
    <xf numFmtId="0" fontId="10" fillId="3" borderId="5" xfId="4"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19" fillId="2" borderId="33"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wrapText="1"/>
      <protection locked="0"/>
    </xf>
    <xf numFmtId="176" fontId="7" fillId="0" borderId="5" xfId="4" applyNumberFormat="1" applyFont="1" applyBorder="1" applyAlignment="1" applyProtection="1">
      <alignment horizontal="left" vertical="center"/>
      <protection locked="0"/>
    </xf>
    <xf numFmtId="177" fontId="16" fillId="0" borderId="5" xfId="4" applyNumberFormat="1"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cellXfs>
  <cellStyles count="9">
    <cellStyle name="Excel Built-in Comma [0] 1" xfId="8" xr:uid="{00000000-0005-0000-0000-00000C000000}"/>
    <cellStyle name="パーセント" xfId="1" builtinId="5"/>
    <cellStyle name="桁区切り 2" xfId="2" xr:uid="{00000000-0005-0000-0000-000006000000}"/>
    <cellStyle name="桁区切り 3" xfId="3" xr:uid="{00000000-0005-0000-0000-000007000000}"/>
    <cellStyle name="標準" xfId="0" builtinId="0"/>
    <cellStyle name="標準 2" xfId="4" xr:uid="{00000000-0005-0000-0000-000008000000}"/>
    <cellStyle name="標準 3" xfId="5" xr:uid="{00000000-0005-0000-0000-000009000000}"/>
    <cellStyle name="標準 4" xfId="6" xr:uid="{00000000-0005-0000-0000-00000A000000}"/>
    <cellStyle name="標準 4 2" xfId="7" xr:uid="{00000000-0005-0000-0000-00000B000000}"/>
  </cellStyles>
  <dxfs count="6">
    <dxf>
      <font>
        <b/>
        <i val="0"/>
        <u val="none"/>
        <color rgb="FFFFFFFF"/>
      </font>
      <fill>
        <patternFill>
          <bgColor rgb="FFFF0000"/>
        </patternFill>
      </fill>
    </dxf>
    <dxf>
      <font>
        <b/>
        <i val="0"/>
        <color rgb="FFFFFFFF"/>
      </font>
      <fill>
        <patternFill>
          <bgColor rgb="FFFFFF00"/>
        </patternFill>
      </fill>
    </dxf>
    <dxf>
      <font>
        <b/>
        <i val="0"/>
        <u val="none"/>
        <color rgb="FFFFFFFF"/>
      </font>
      <fill>
        <patternFill>
          <bgColor rgb="FFFF0000"/>
        </patternFill>
      </fill>
    </dxf>
    <dxf>
      <font>
        <b/>
        <i val="0"/>
        <color rgb="FFFFFFFF"/>
      </font>
      <fill>
        <patternFill>
          <bgColor rgb="FFFFFF00"/>
        </patternFill>
      </fill>
    </dxf>
    <dxf>
      <font>
        <b/>
        <i val="0"/>
        <u val="none"/>
        <color rgb="FFFFFFFF"/>
      </font>
      <fill>
        <patternFill>
          <bgColor rgb="FFFF0000"/>
        </patternFill>
      </fill>
    </dxf>
    <dxf>
      <font>
        <b/>
        <i val="0"/>
        <color rgb="FFFFFFFF"/>
      </font>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9999FF"/>
      <rgbColor rgb="FF993366"/>
      <rgbColor rgb="FFFFF2CC"/>
      <rgbColor rgb="FFCCFFFF"/>
      <rgbColor rgb="FF660066"/>
      <rgbColor rgb="FFFF8080"/>
      <rgbColor rgb="FF0070C0"/>
      <rgbColor rgb="FFFFFDF7"/>
      <rgbColor rgb="FF000080"/>
      <rgbColor rgb="FFFF00FF"/>
      <rgbColor rgb="FFFFFF00"/>
      <rgbColor rgb="FF00FFFF"/>
      <rgbColor rgb="FF800080"/>
      <rgbColor rgb="FF800000"/>
      <rgbColor rgb="FF008080"/>
      <rgbColor rgb="FF0000FF"/>
      <rgbColor rgb="FF00CCFF"/>
      <rgbColor rgb="FFDEEBF7"/>
      <rgbColor rgb="FFE2F0D9"/>
      <rgbColor rgb="FFFFF9E7"/>
      <rgbColor rgb="FF9DC3E6"/>
      <rgbColor rgb="FFFF99CC"/>
      <rgbColor rgb="FFCC99FF"/>
      <rgbColor rgb="FFFFCC99"/>
      <rgbColor rgb="FF2E75B6"/>
      <rgbColor rgb="FF33CCCC"/>
      <rgbColor rgb="FF92D050"/>
      <rgbColor rgb="FFFFCC00"/>
      <rgbColor rgb="FFFF9900"/>
      <rgbColor rgb="FFED7D31"/>
      <rgbColor rgb="FF666699"/>
      <rgbColor rgb="FF7F7F7F"/>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247680</xdr:colOff>
      <xdr:row>37</xdr:row>
      <xdr:rowOff>609480</xdr:rowOff>
    </xdr:from>
    <xdr:to>
      <xdr:col>7</xdr:col>
      <xdr:colOff>1159920</xdr:colOff>
      <xdr:row>39</xdr:row>
      <xdr:rowOff>20520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flipV="1">
          <a:off x="11099160" y="25157160"/>
          <a:ext cx="912240" cy="66816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7</xdr:col>
      <xdr:colOff>190800</xdr:colOff>
      <xdr:row>40</xdr:row>
      <xdr:rowOff>75960</xdr:rowOff>
    </xdr:from>
    <xdr:to>
      <xdr:col>7</xdr:col>
      <xdr:colOff>1159920</xdr:colOff>
      <xdr:row>46</xdr:row>
      <xdr:rowOff>567720</xdr:rowOff>
    </xdr:to>
    <xdr:sp macro="" textlink="">
      <xdr:nvSpPr>
        <xdr:cNvPr id="3" name="Line 1">
          <a:extLst>
            <a:ext uri="{FF2B5EF4-FFF2-40B4-BE49-F238E27FC236}">
              <a16:creationId xmlns:a16="http://schemas.microsoft.com/office/drawing/2014/main" id="{00000000-0008-0000-0000-000003000000}"/>
            </a:ext>
          </a:extLst>
        </xdr:cNvPr>
        <xdr:cNvSpPr/>
      </xdr:nvSpPr>
      <xdr:spPr>
        <a:xfrm>
          <a:off x="11042280" y="26509680"/>
          <a:ext cx="969120" cy="426348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180000</xdr:colOff>
      <xdr:row>37</xdr:row>
      <xdr:rowOff>0</xdr:rowOff>
    </xdr:from>
    <xdr:to>
      <xdr:col>4</xdr:col>
      <xdr:colOff>1482120</xdr:colOff>
      <xdr:row>38</xdr:row>
      <xdr:rowOff>54000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1091520" y="24547680"/>
          <a:ext cx="4158360" cy="68256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補助対象経費＋補助対象外経費の和になります。</a:t>
          </a:r>
          <a:endParaRPr lang="en-US" sz="1400" b="0" strike="noStrike" spc="-1">
            <a:latin typeface="Times New Roman"/>
          </a:endParaRPr>
        </a:p>
      </xdr:txBody>
    </xdr:sp>
    <xdr:clientData/>
  </xdr:twoCellAnchor>
  <xdr:twoCellAnchor editAs="oneCell">
    <xdr:from>
      <xdr:col>3</xdr:col>
      <xdr:colOff>180000</xdr:colOff>
      <xdr:row>41</xdr:row>
      <xdr:rowOff>69120</xdr:rowOff>
    </xdr:from>
    <xdr:to>
      <xdr:col>4</xdr:col>
      <xdr:colOff>1482120</xdr:colOff>
      <xdr:row>42</xdr:row>
      <xdr:rowOff>172440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1091520" y="27131400"/>
          <a:ext cx="4158360" cy="73188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補助対象経費として認められる広告・宣伝費は補助対象経費の</a:t>
          </a: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％以内となります。</a:t>
          </a:r>
          <a:endParaRPr lang="en-US" sz="1400" b="0" strike="noStrike" spc="-1">
            <a:latin typeface="Times New Roman"/>
          </a:endParaRPr>
        </a:p>
      </xdr:txBody>
    </xdr:sp>
    <xdr:clientData/>
  </xdr:twoCellAnchor>
  <xdr:twoCellAnchor editAs="oneCell">
    <xdr:from>
      <xdr:col>3</xdr:col>
      <xdr:colOff>180000</xdr:colOff>
      <xdr:row>44</xdr:row>
      <xdr:rowOff>612720</xdr:rowOff>
    </xdr:from>
    <xdr:to>
      <xdr:col>4</xdr:col>
      <xdr:colOff>1482120</xdr:colOff>
      <xdr:row>46</xdr:row>
      <xdr:rowOff>50040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1091520" y="29561040"/>
          <a:ext cx="4158360" cy="694440"/>
        </a:xfrm>
        <a:prstGeom prst="borderCallout1">
          <a:avLst>
            <a:gd name="adj1" fmla="val 98749"/>
            <a:gd name="adj2" fmla="val 99143"/>
            <a:gd name="adj3" fmla="val 14392"/>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％超過分は補助対象外経費として扱います。</a:t>
          </a:r>
          <a:endParaRPr lang="en-US" sz="1400" b="0" strike="noStrike" spc="-1">
            <a:latin typeface="Times New Roman"/>
          </a:endParaRPr>
        </a:p>
      </xdr:txBody>
    </xdr:sp>
    <xdr:clientData/>
  </xdr:twoCellAnchor>
  <xdr:twoCellAnchor editAs="oneCell">
    <xdr:from>
      <xdr:col>11</xdr:col>
      <xdr:colOff>138960</xdr:colOff>
      <xdr:row>3</xdr:row>
      <xdr:rowOff>40680</xdr:rowOff>
    </xdr:from>
    <xdr:to>
      <xdr:col>13</xdr:col>
      <xdr:colOff>627480</xdr:colOff>
      <xdr:row>3</xdr:row>
      <xdr:rowOff>681480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17488800" y="840600"/>
          <a:ext cx="3699720" cy="640800"/>
        </a:xfrm>
        <a:prstGeom prst="borderCallout1">
          <a:avLst>
            <a:gd name="adj1" fmla="val 98749"/>
            <a:gd name="adj2" fmla="val 481"/>
            <a:gd name="adj3" fmla="val 116099"/>
            <a:gd name="adj4" fmla="val -1377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システムで割り当てられた番号を記入してください。</a:t>
          </a:r>
          <a:endParaRPr lang="en-US" sz="1400" b="0" strike="noStrike" spc="-1">
            <a:latin typeface="Times New Roman"/>
          </a:endParaRPr>
        </a:p>
      </xdr:txBody>
    </xdr:sp>
    <xdr:clientData/>
  </xdr:twoCellAnchor>
  <xdr:twoCellAnchor editAs="oneCell">
    <xdr:from>
      <xdr:col>4</xdr:col>
      <xdr:colOff>2051640</xdr:colOff>
      <xdr:row>6</xdr:row>
      <xdr:rowOff>156600</xdr:rowOff>
    </xdr:from>
    <xdr:to>
      <xdr:col>5</xdr:col>
      <xdr:colOff>2978280</xdr:colOff>
      <xdr:row>8</xdr:row>
      <xdr:rowOff>446040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5819400" y="2795400"/>
          <a:ext cx="3054600" cy="670680"/>
        </a:xfrm>
        <a:prstGeom prst="borderCallout1">
          <a:avLst>
            <a:gd name="adj1" fmla="val 98749"/>
            <a:gd name="adj2" fmla="val 481"/>
            <a:gd name="adj3" fmla="val 204188"/>
            <a:gd name="adj4" fmla="val -22396"/>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支払先毎に、費用種別、経費項目別に記入してください。</a:t>
          </a:r>
          <a:endParaRPr lang="en-US" sz="1400" b="0" strike="noStrike" spc="-1">
            <a:latin typeface="Times New Roman"/>
          </a:endParaRPr>
        </a:p>
      </xdr:txBody>
    </xdr:sp>
    <xdr:clientData/>
  </xdr:twoCellAnchor>
  <xdr:twoCellAnchor editAs="oneCell">
    <xdr:from>
      <xdr:col>3</xdr:col>
      <xdr:colOff>1468440</xdr:colOff>
      <xdr:row>6</xdr:row>
      <xdr:rowOff>156600</xdr:rowOff>
    </xdr:from>
    <xdr:to>
      <xdr:col>4</xdr:col>
      <xdr:colOff>1910520</xdr:colOff>
      <xdr:row>8</xdr:row>
      <xdr:rowOff>446040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2379960" y="2795400"/>
          <a:ext cx="3298320" cy="670680"/>
        </a:xfrm>
        <a:prstGeom prst="borderCallout1">
          <a:avLst>
            <a:gd name="adj1" fmla="val 98749"/>
            <a:gd name="adj2" fmla="val 481"/>
            <a:gd name="adj3" fmla="val 298065"/>
            <a:gd name="adj4" fmla="val -4945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000000"/>
              </a:solidFill>
              <a:latin typeface="Meiryo UI"/>
              <a:ea typeface="Meiryo UI"/>
            </a:rPr>
            <a:t>行挿入</a:t>
          </a:r>
          <a:r>
            <a:rPr lang="ja-JP" sz="1400" b="0" strike="noStrike" spc="-1">
              <a:solidFill>
                <a:srgbClr val="000000"/>
              </a:solidFill>
              <a:latin typeface="Meiryo UI"/>
              <a:ea typeface="Meiryo UI"/>
            </a:rPr>
            <a:t>する際は、</a:t>
          </a:r>
          <a:r>
            <a:rPr lang="en-US" sz="1400" b="0" strike="noStrike" spc="-1">
              <a:solidFill>
                <a:srgbClr val="000000"/>
              </a:solidFill>
              <a:latin typeface="Meiryo UI"/>
              <a:ea typeface="Meiryo UI"/>
            </a:rPr>
            <a:t>NO.2</a:t>
          </a:r>
          <a:r>
            <a:rPr lang="ja-JP" sz="1400" b="0" strike="noStrike" spc="-1">
              <a:solidFill>
                <a:srgbClr val="000000"/>
              </a:solidFill>
              <a:latin typeface="Meiryo UI"/>
              <a:ea typeface="Meiryo UI"/>
            </a:rPr>
            <a:t>以降の行をコピーし、</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「コピーしたセルの挿入」を選択してください。</a:t>
          </a:r>
          <a:endParaRPr lang="en-US" sz="1400" b="0" strike="noStrike" spc="-1">
            <a:latin typeface="Times New Roman"/>
          </a:endParaRPr>
        </a:p>
      </xdr:txBody>
    </xdr:sp>
    <xdr:clientData/>
  </xdr:twoCellAnchor>
  <xdr:twoCellAnchor editAs="oneCell">
    <xdr:from>
      <xdr:col>9</xdr:col>
      <xdr:colOff>2674080</xdr:colOff>
      <xdr:row>47</xdr:row>
      <xdr:rowOff>84960</xdr:rowOff>
    </xdr:from>
    <xdr:to>
      <xdr:col>13</xdr:col>
      <xdr:colOff>248040</xdr:colOff>
      <xdr:row>48</xdr:row>
      <xdr:rowOff>146520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15039720" y="30918960"/>
          <a:ext cx="5769360" cy="690480"/>
        </a:xfrm>
        <a:prstGeom prst="borderCallout1">
          <a:avLst>
            <a:gd name="adj1" fmla="val 52404"/>
            <a:gd name="adj2" fmla="val -301"/>
            <a:gd name="adj3" fmla="val -146196"/>
            <a:gd name="adj4" fmla="val -423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概算払を申請する際</a:t>
          </a:r>
          <a:r>
            <a:rPr lang="ja-JP" sz="1400" b="0" strike="noStrike" spc="-1">
              <a:solidFill>
                <a:srgbClr val="000000"/>
              </a:solidFill>
              <a:latin typeface="Meiryo UI"/>
              <a:ea typeface="Meiryo UI"/>
            </a:rPr>
            <a:t>は、左記の会場施設使用料や申請・報告に関する費用を参照し、</a:t>
          </a:r>
          <a:r>
            <a:rPr lang="ja-JP" sz="1400" b="1" strike="noStrike" spc="-1">
              <a:solidFill>
                <a:srgbClr val="FF0000"/>
              </a:solidFill>
              <a:latin typeface="Meiryo UI"/>
              <a:ea typeface="Meiryo UI"/>
            </a:rPr>
            <a:t>申請システムに間違いの無いよう入力</a:t>
          </a:r>
          <a:r>
            <a:rPr lang="ja-JP" sz="1400" b="0" strike="noStrike" spc="-1">
              <a:solidFill>
                <a:srgbClr val="000000"/>
              </a:solidFill>
              <a:latin typeface="Meiryo UI"/>
              <a:ea typeface="Meiryo UI"/>
            </a:rPr>
            <a:t>してください。</a:t>
          </a:r>
          <a:endParaRPr lang="en-US" sz="1400" b="0" strike="noStrike" spc="-1">
            <a:latin typeface="Times New Roman"/>
          </a:endParaRPr>
        </a:p>
      </xdr:txBody>
    </xdr:sp>
    <xdr:clientData/>
  </xdr:twoCellAnchor>
  <xdr:twoCellAnchor>
    <xdr:from>
      <xdr:col>9</xdr:col>
      <xdr:colOff>2564640</xdr:colOff>
      <xdr:row>42</xdr:row>
      <xdr:rowOff>511200</xdr:rowOff>
    </xdr:from>
    <xdr:to>
      <xdr:col>9</xdr:col>
      <xdr:colOff>2667960</xdr:colOff>
      <xdr:row>47</xdr:row>
      <xdr:rowOff>248040</xdr:rowOff>
    </xdr:to>
    <xdr:sp macro="" textlink="">
      <xdr:nvSpPr>
        <xdr:cNvPr id="11" name="Line 1">
          <a:extLst>
            <a:ext uri="{FF2B5EF4-FFF2-40B4-BE49-F238E27FC236}">
              <a16:creationId xmlns:a16="http://schemas.microsoft.com/office/drawing/2014/main" id="{00000000-0008-0000-0000-00000B000000}"/>
            </a:ext>
          </a:extLst>
        </xdr:cNvPr>
        <xdr:cNvSpPr/>
      </xdr:nvSpPr>
      <xdr:spPr>
        <a:xfrm flipH="1" flipV="1">
          <a:off x="14930280" y="28202040"/>
          <a:ext cx="103320" cy="288000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69480</xdr:colOff>
      <xdr:row>47</xdr:row>
      <xdr:rowOff>84960</xdr:rowOff>
    </xdr:from>
    <xdr:to>
      <xdr:col>9</xdr:col>
      <xdr:colOff>2276640</xdr:colOff>
      <xdr:row>48</xdr:row>
      <xdr:rowOff>146520</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10920960" y="30918960"/>
          <a:ext cx="3721320" cy="690480"/>
        </a:xfrm>
        <a:prstGeom prst="borderCallout1">
          <a:avLst>
            <a:gd name="adj1" fmla="val 1950"/>
            <a:gd name="adj2" fmla="val -301"/>
            <a:gd name="adj3" fmla="val -271322"/>
            <a:gd name="adj4" fmla="val 4083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各費用種別ごとに、別添「収支計画明細」の総額と必ず一致しているか確認してください。</a:t>
          </a:r>
          <a:endParaRPr lang="en-US" sz="1400" b="0" strike="noStrike" spc="-1">
            <a:latin typeface="Times New Roman"/>
          </a:endParaRPr>
        </a:p>
      </xdr:txBody>
    </xdr:sp>
    <xdr:clientData/>
  </xdr:twoCellAnchor>
  <xdr:twoCellAnchor editAs="oneCell">
    <xdr:from>
      <xdr:col>7</xdr:col>
      <xdr:colOff>180360</xdr:colOff>
      <xdr:row>6</xdr:row>
      <xdr:rowOff>156600</xdr:rowOff>
    </xdr:from>
    <xdr:to>
      <xdr:col>9</xdr:col>
      <xdr:colOff>2368080</xdr:colOff>
      <xdr:row>8</xdr:row>
      <xdr:rowOff>446040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11031840" y="2795400"/>
          <a:ext cx="3701880" cy="670680"/>
        </a:xfrm>
        <a:prstGeom prst="borderCallout1">
          <a:avLst>
            <a:gd name="adj1" fmla="val 98749"/>
            <a:gd name="adj2" fmla="val 481"/>
            <a:gd name="adj3" fmla="val 214392"/>
            <a:gd name="adj4" fmla="val -230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収支計画書と収支計画明細の予算額</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税抜</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の値を必ず一致させてください。※</a:t>
          </a:r>
          <a:r>
            <a:rPr lang="en-US" sz="1400" b="1" strike="noStrike" spc="-1">
              <a:solidFill>
                <a:srgbClr val="FF0000"/>
              </a:solidFill>
              <a:latin typeface="Meiryo UI"/>
              <a:ea typeface="Meiryo UI"/>
            </a:rPr>
            <a:t>OK</a:t>
          </a:r>
          <a:r>
            <a:rPr lang="ja-JP" sz="1400" b="1" strike="noStrike" spc="-1">
              <a:solidFill>
                <a:srgbClr val="FF0000"/>
              </a:solidFill>
              <a:latin typeface="Meiryo UI"/>
              <a:ea typeface="Meiryo UI"/>
            </a:rPr>
            <a:t>と表記される</a:t>
          </a:r>
          <a:endParaRPr lang="en-US" sz="1400" b="0" strike="noStrike" spc="-1">
            <a:latin typeface="Times New Roman"/>
          </a:endParaRPr>
        </a:p>
      </xdr:txBody>
    </xdr:sp>
    <xdr:clientData/>
  </xdr:twoCellAnchor>
  <xdr:twoCellAnchor editAs="oneCell">
    <xdr:from>
      <xdr:col>11</xdr:col>
      <xdr:colOff>1428840</xdr:colOff>
      <xdr:row>6</xdr:row>
      <xdr:rowOff>149760</xdr:rowOff>
    </xdr:from>
    <xdr:to>
      <xdr:col>13</xdr:col>
      <xdr:colOff>1262880</xdr:colOff>
      <xdr:row>8</xdr:row>
      <xdr:rowOff>446040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18778680" y="2788560"/>
          <a:ext cx="3045240" cy="677520"/>
        </a:xfrm>
        <a:prstGeom prst="borderCallout1">
          <a:avLst>
            <a:gd name="adj1" fmla="val 1779"/>
            <a:gd name="adj2" fmla="val -436"/>
            <a:gd name="adj3" fmla="val -72870"/>
            <a:gd name="adj4" fmla="val -10038"/>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まとめ申請の場合は、初回公演の</a:t>
          </a:r>
          <a:endParaRPr lang="en-US" sz="1400" b="0" strike="noStrike" spc="-1">
            <a:latin typeface="Times New Roman"/>
          </a:endParaRPr>
        </a:p>
        <a:p>
          <a:pPr>
            <a:lnSpc>
              <a:spcPct val="100000"/>
            </a:lnSpc>
          </a:pPr>
          <a:r>
            <a:rPr lang="ja-JP" sz="1400" b="0" strike="noStrike" spc="-1">
              <a:solidFill>
                <a:srgbClr val="FF0000"/>
              </a:solidFill>
              <a:latin typeface="Meiryo UI"/>
              <a:ea typeface="Meiryo UI"/>
            </a:rPr>
            <a:t>会場名を記載してください。</a:t>
          </a:r>
          <a:endParaRPr lang="en-US" sz="1400" b="0" strike="noStrike" spc="-1">
            <a:latin typeface="Times New Roman"/>
          </a:endParaRPr>
        </a:p>
      </xdr:txBody>
    </xdr:sp>
    <xdr:clientData/>
  </xdr:twoCellAnchor>
  <xdr:twoCellAnchor editAs="oneCell">
    <xdr:from>
      <xdr:col>9</xdr:col>
      <xdr:colOff>2831400</xdr:colOff>
      <xdr:row>6</xdr:row>
      <xdr:rowOff>156600</xdr:rowOff>
    </xdr:from>
    <xdr:to>
      <xdr:col>10</xdr:col>
      <xdr:colOff>1854000</xdr:colOff>
      <xdr:row>8</xdr:row>
      <xdr:rowOff>446040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15197040" y="2795400"/>
          <a:ext cx="1878840" cy="670680"/>
        </a:xfrm>
        <a:prstGeom prst="borderCallout1">
          <a:avLst>
            <a:gd name="adj1" fmla="val 2830"/>
            <a:gd name="adj2" fmla="val 481"/>
            <a:gd name="adj3" fmla="val -75405"/>
            <a:gd name="adj4" fmla="val -1756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a:t>
          </a:r>
          <a:endParaRPr lang="en-US" sz="1400" b="0" strike="noStrike" spc="-1">
            <a:latin typeface="Times New Roman"/>
          </a:endParaRPr>
        </a:p>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１”と記載してください。</a:t>
          </a:r>
          <a:endParaRPr lang="en-US" sz="14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637200</xdr:colOff>
      <xdr:row>5</xdr:row>
      <xdr:rowOff>-360</xdr:rowOff>
    </xdr:from>
    <xdr:to>
      <xdr:col>3</xdr:col>
      <xdr:colOff>1841040</xdr:colOff>
      <xdr:row>6</xdr:row>
      <xdr:rowOff>317880</xdr:rowOff>
    </xdr:to>
    <xdr:sp macro="" textlink="">
      <xdr:nvSpPr>
        <xdr:cNvPr id="14" name="CustomShape 1">
          <a:extLst>
            <a:ext uri="{FF2B5EF4-FFF2-40B4-BE49-F238E27FC236}">
              <a16:creationId xmlns:a16="http://schemas.microsoft.com/office/drawing/2014/main" id="{00000000-0008-0000-0100-00000E000000}"/>
            </a:ext>
          </a:extLst>
        </xdr:cNvPr>
        <xdr:cNvSpPr/>
      </xdr:nvSpPr>
      <xdr:spPr>
        <a:xfrm>
          <a:off x="1192680" y="1726200"/>
          <a:ext cx="3715200" cy="651600"/>
        </a:xfrm>
        <a:prstGeom prst="borderCallout1">
          <a:avLst>
            <a:gd name="adj1" fmla="val 49769"/>
            <a:gd name="adj2" fmla="val -162"/>
            <a:gd name="adj3" fmla="val 93984"/>
            <a:gd name="adj4" fmla="val -965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前シート「収支計画書」の補助対象経費における</a:t>
          </a:r>
          <a:br/>
          <a:r>
            <a:rPr lang="ja-JP" sz="1400" b="0" strike="noStrike" spc="-1">
              <a:solidFill>
                <a:srgbClr val="FF0000"/>
              </a:solidFill>
              <a:latin typeface="Meiryo UI"/>
              <a:ea typeface="Meiryo UI"/>
            </a:rPr>
            <a:t>費用種別と対応しています。</a:t>
          </a:r>
          <a:endParaRPr lang="en-US" sz="1400" b="0" strike="noStrike" spc="-1">
            <a:latin typeface="Times New Roman"/>
          </a:endParaRPr>
        </a:p>
      </xdr:txBody>
    </xdr:sp>
    <xdr:clientData/>
  </xdr:twoCellAnchor>
  <xdr:twoCellAnchor editAs="oneCell">
    <xdr:from>
      <xdr:col>11</xdr:col>
      <xdr:colOff>180360</xdr:colOff>
      <xdr:row>5</xdr:row>
      <xdr:rowOff>-360</xdr:rowOff>
    </xdr:from>
    <xdr:to>
      <xdr:col>14</xdr:col>
      <xdr:colOff>927000</xdr:colOff>
      <xdr:row>6</xdr:row>
      <xdr:rowOff>317880</xdr:rowOff>
    </xdr:to>
    <xdr:sp macro="" textlink="">
      <xdr:nvSpPr>
        <xdr:cNvPr id="15" name="CustomShape 1">
          <a:extLst>
            <a:ext uri="{FF2B5EF4-FFF2-40B4-BE49-F238E27FC236}">
              <a16:creationId xmlns:a16="http://schemas.microsoft.com/office/drawing/2014/main" id="{00000000-0008-0000-0100-00000F000000}"/>
            </a:ext>
          </a:extLst>
        </xdr:cNvPr>
        <xdr:cNvSpPr/>
      </xdr:nvSpPr>
      <xdr:spPr>
        <a:xfrm>
          <a:off x="18831960" y="1726200"/>
          <a:ext cx="3717720" cy="651600"/>
        </a:xfrm>
        <a:prstGeom prst="borderCallout1">
          <a:avLst>
            <a:gd name="adj1" fmla="val 47729"/>
            <a:gd name="adj2" fmla="val 213"/>
            <a:gd name="adj3" fmla="val 153168"/>
            <a:gd name="adj4" fmla="val -8306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事前着手をする場合は、プルダウンリストから</a:t>
          </a:r>
          <a:r>
            <a:rPr lang="ja-JP" sz="1400" b="0" strike="noStrike" spc="-1">
              <a:solidFill>
                <a:srgbClr val="FF0000"/>
              </a:solidFill>
              <a:latin typeface="Meiryo UI"/>
              <a:ea typeface="Meiryo UI"/>
            </a:rPr>
            <a:t>「✓」</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を選択してください。</a:t>
          </a:r>
          <a:endParaRPr lang="en-US" sz="1400" b="0" strike="noStrike" spc="-1">
            <a:latin typeface="Times New Roman"/>
          </a:endParaRPr>
        </a:p>
      </xdr:txBody>
    </xdr:sp>
    <xdr:clientData/>
  </xdr:twoCellAnchor>
  <xdr:twoCellAnchor editAs="oneCell">
    <xdr:from>
      <xdr:col>10</xdr:col>
      <xdr:colOff>1815480</xdr:colOff>
      <xdr:row>0</xdr:row>
      <xdr:rowOff>290880</xdr:rowOff>
    </xdr:from>
    <xdr:to>
      <xdr:col>14</xdr:col>
      <xdr:colOff>927360</xdr:colOff>
      <xdr:row>2</xdr:row>
      <xdr:rowOff>399960</xdr:rowOff>
    </xdr:to>
    <xdr:sp macro="" textlink="">
      <xdr:nvSpPr>
        <xdr:cNvPr id="16" name="CustomShape 1">
          <a:extLst>
            <a:ext uri="{FF2B5EF4-FFF2-40B4-BE49-F238E27FC236}">
              <a16:creationId xmlns:a16="http://schemas.microsoft.com/office/drawing/2014/main" id="{00000000-0008-0000-0100-000010000000}"/>
            </a:ext>
          </a:extLst>
        </xdr:cNvPr>
        <xdr:cNvSpPr/>
      </xdr:nvSpPr>
      <xdr:spPr>
        <a:xfrm>
          <a:off x="17840880" y="290880"/>
          <a:ext cx="4709160" cy="708840"/>
        </a:xfrm>
        <a:prstGeom prst="borderCallout1">
          <a:avLst>
            <a:gd name="adj1" fmla="val 47729"/>
            <a:gd name="adj2" fmla="val 213"/>
            <a:gd name="adj3" fmla="val 132002"/>
            <a:gd name="adj4" fmla="val -12009"/>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事前着手届出書を提出する場合、必ず記載ください。また、</a:t>
          </a:r>
          <a:endParaRPr lang="en-US" sz="1400" b="0" strike="noStrike" spc="-1">
            <a:latin typeface="Times New Roman"/>
          </a:endParaRPr>
        </a:p>
        <a:p>
          <a:pPr>
            <a:lnSpc>
              <a:spcPct val="100000"/>
            </a:lnSpc>
          </a:pPr>
          <a:r>
            <a:rPr lang="ja-JP" sz="1400" b="1" strike="noStrike" spc="-1">
              <a:solidFill>
                <a:srgbClr val="FF0000"/>
              </a:solidFill>
              <a:latin typeface="Meiryo UI"/>
              <a:ea typeface="Meiryo UI"/>
            </a:rPr>
            <a:t>事前着手費用について、</a:t>
          </a:r>
          <a:r>
            <a:rPr lang="en-US" sz="1400" b="1" strike="noStrike" spc="-1">
              <a:solidFill>
                <a:srgbClr val="FF0000"/>
              </a:solidFill>
              <a:latin typeface="Meiryo UI"/>
              <a:ea typeface="Meiryo UI"/>
            </a:rPr>
            <a:t>J</a:t>
          </a:r>
          <a:r>
            <a:rPr lang="ja-JP" sz="1400" b="1" strike="noStrike" spc="-1">
              <a:solidFill>
                <a:srgbClr val="FF0000"/>
              </a:solidFill>
              <a:latin typeface="Meiryo UI"/>
              <a:ea typeface="Meiryo UI"/>
            </a:rPr>
            <a:t>列と</a:t>
          </a:r>
          <a:r>
            <a:rPr lang="en-US" sz="1400" b="1" strike="noStrike" spc="-1">
              <a:solidFill>
                <a:srgbClr val="FF0000"/>
              </a:solidFill>
              <a:latin typeface="Meiryo UI"/>
              <a:ea typeface="Meiryo UI"/>
            </a:rPr>
            <a:t>K</a:t>
          </a:r>
          <a:r>
            <a:rPr lang="ja-JP" sz="1400" b="1" strike="noStrike" spc="-1">
              <a:solidFill>
                <a:srgbClr val="FF0000"/>
              </a:solidFill>
              <a:latin typeface="Meiryo UI"/>
              <a:ea typeface="Meiryo UI"/>
            </a:rPr>
            <a:t>列を必ず入力してください。</a:t>
          </a:r>
          <a:endParaRPr lang="en-US" sz="14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247320</xdr:colOff>
      <xdr:row>41</xdr:row>
      <xdr:rowOff>609480</xdr:rowOff>
    </xdr:from>
    <xdr:to>
      <xdr:col>7</xdr:col>
      <xdr:colOff>1160280</xdr:colOff>
      <xdr:row>43</xdr:row>
      <xdr:rowOff>18720</xdr:rowOff>
    </xdr:to>
    <xdr:sp macro="" textlink="">
      <xdr:nvSpPr>
        <xdr:cNvPr id="17" name="Line 1">
          <a:extLst>
            <a:ext uri="{FF2B5EF4-FFF2-40B4-BE49-F238E27FC236}">
              <a16:creationId xmlns:a16="http://schemas.microsoft.com/office/drawing/2014/main" id="{00000000-0008-0000-0200-000011000000}"/>
            </a:ext>
          </a:extLst>
        </xdr:cNvPr>
        <xdr:cNvSpPr/>
      </xdr:nvSpPr>
      <xdr:spPr>
        <a:xfrm flipV="1">
          <a:off x="11098800" y="28425960"/>
          <a:ext cx="912960" cy="66672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7</xdr:col>
      <xdr:colOff>190440</xdr:colOff>
      <xdr:row>44</xdr:row>
      <xdr:rowOff>75960</xdr:rowOff>
    </xdr:from>
    <xdr:to>
      <xdr:col>7</xdr:col>
      <xdr:colOff>1160280</xdr:colOff>
      <xdr:row>50</xdr:row>
      <xdr:rowOff>565920</xdr:rowOff>
    </xdr:to>
    <xdr:sp macro="" textlink="">
      <xdr:nvSpPr>
        <xdr:cNvPr id="18" name="Line 1">
          <a:extLst>
            <a:ext uri="{FF2B5EF4-FFF2-40B4-BE49-F238E27FC236}">
              <a16:creationId xmlns:a16="http://schemas.microsoft.com/office/drawing/2014/main" id="{00000000-0008-0000-0200-000012000000}"/>
            </a:ext>
          </a:extLst>
        </xdr:cNvPr>
        <xdr:cNvSpPr/>
      </xdr:nvSpPr>
      <xdr:spPr>
        <a:xfrm>
          <a:off x="11041920" y="29778480"/>
          <a:ext cx="969840" cy="426204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180000</xdr:colOff>
      <xdr:row>41</xdr:row>
      <xdr:rowOff>0</xdr:rowOff>
    </xdr:from>
    <xdr:to>
      <xdr:col>4</xdr:col>
      <xdr:colOff>1482120</xdr:colOff>
      <xdr:row>42</xdr:row>
      <xdr:rowOff>54000</xdr:rowOff>
    </xdr:to>
    <xdr:sp macro="" textlink="">
      <xdr:nvSpPr>
        <xdr:cNvPr id="19" name="CustomShape 1">
          <a:extLst>
            <a:ext uri="{FF2B5EF4-FFF2-40B4-BE49-F238E27FC236}">
              <a16:creationId xmlns:a16="http://schemas.microsoft.com/office/drawing/2014/main" id="{00000000-0008-0000-0200-000013000000}"/>
            </a:ext>
          </a:extLst>
        </xdr:cNvPr>
        <xdr:cNvSpPr/>
      </xdr:nvSpPr>
      <xdr:spPr>
        <a:xfrm>
          <a:off x="1091520" y="27816480"/>
          <a:ext cx="4158360" cy="68292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補助対象経費＋補助対象外経費の和になります。</a:t>
          </a:r>
          <a:endParaRPr lang="en-US" sz="1400" b="0" strike="noStrike" spc="-1">
            <a:latin typeface="Times New Roman"/>
          </a:endParaRPr>
        </a:p>
      </xdr:txBody>
    </xdr:sp>
    <xdr:clientData/>
  </xdr:twoCellAnchor>
  <xdr:twoCellAnchor editAs="oneCell">
    <xdr:from>
      <xdr:col>3</xdr:col>
      <xdr:colOff>180000</xdr:colOff>
      <xdr:row>45</xdr:row>
      <xdr:rowOff>69120</xdr:rowOff>
    </xdr:from>
    <xdr:to>
      <xdr:col>4</xdr:col>
      <xdr:colOff>1482120</xdr:colOff>
      <xdr:row>46</xdr:row>
      <xdr:rowOff>172440</xdr:rowOff>
    </xdr:to>
    <xdr:sp macro="" textlink="">
      <xdr:nvSpPr>
        <xdr:cNvPr id="20" name="CustomShape 1">
          <a:extLst>
            <a:ext uri="{FF2B5EF4-FFF2-40B4-BE49-F238E27FC236}">
              <a16:creationId xmlns:a16="http://schemas.microsoft.com/office/drawing/2014/main" id="{00000000-0008-0000-0200-000014000000}"/>
            </a:ext>
          </a:extLst>
        </xdr:cNvPr>
        <xdr:cNvSpPr/>
      </xdr:nvSpPr>
      <xdr:spPr>
        <a:xfrm>
          <a:off x="1091520" y="30400200"/>
          <a:ext cx="4158360" cy="73224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補助対象経費として認められる広告・宣伝費は補助対象経費の</a:t>
          </a: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％以内となります。</a:t>
          </a:r>
          <a:endParaRPr lang="en-US" sz="1400" b="0" strike="noStrike" spc="-1">
            <a:latin typeface="Times New Roman"/>
          </a:endParaRPr>
        </a:p>
      </xdr:txBody>
    </xdr:sp>
    <xdr:clientData/>
  </xdr:twoCellAnchor>
  <xdr:twoCellAnchor editAs="oneCell">
    <xdr:from>
      <xdr:col>3</xdr:col>
      <xdr:colOff>180000</xdr:colOff>
      <xdr:row>48</xdr:row>
      <xdr:rowOff>612720</xdr:rowOff>
    </xdr:from>
    <xdr:to>
      <xdr:col>4</xdr:col>
      <xdr:colOff>1482120</xdr:colOff>
      <xdr:row>50</xdr:row>
      <xdr:rowOff>50040</xdr:rowOff>
    </xdr:to>
    <xdr:sp macro="" textlink="">
      <xdr:nvSpPr>
        <xdr:cNvPr id="21" name="CustomShape 1">
          <a:extLst>
            <a:ext uri="{FF2B5EF4-FFF2-40B4-BE49-F238E27FC236}">
              <a16:creationId xmlns:a16="http://schemas.microsoft.com/office/drawing/2014/main" id="{00000000-0008-0000-0200-000015000000}"/>
            </a:ext>
          </a:extLst>
        </xdr:cNvPr>
        <xdr:cNvSpPr/>
      </xdr:nvSpPr>
      <xdr:spPr>
        <a:xfrm>
          <a:off x="1091520" y="32829840"/>
          <a:ext cx="4158360" cy="694800"/>
        </a:xfrm>
        <a:prstGeom prst="borderCallout1">
          <a:avLst>
            <a:gd name="adj1" fmla="val 98749"/>
            <a:gd name="adj2" fmla="val 99143"/>
            <a:gd name="adj3" fmla="val 14392"/>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％超過分は補助対象外経費として扱います。</a:t>
          </a:r>
          <a:endParaRPr lang="en-US" sz="1400" b="0" strike="noStrike" spc="-1">
            <a:latin typeface="Times New Roman"/>
          </a:endParaRPr>
        </a:p>
      </xdr:txBody>
    </xdr:sp>
    <xdr:clientData/>
  </xdr:twoCellAnchor>
  <xdr:twoCellAnchor editAs="oneCell">
    <xdr:from>
      <xdr:col>11</xdr:col>
      <xdr:colOff>138600</xdr:colOff>
      <xdr:row>3</xdr:row>
      <xdr:rowOff>39960</xdr:rowOff>
    </xdr:from>
    <xdr:to>
      <xdr:col>13</xdr:col>
      <xdr:colOff>627120</xdr:colOff>
      <xdr:row>3</xdr:row>
      <xdr:rowOff>680760</xdr:rowOff>
    </xdr:to>
    <xdr:sp macro="" textlink="">
      <xdr:nvSpPr>
        <xdr:cNvPr id="22" name="CustomShape 1">
          <a:extLst>
            <a:ext uri="{FF2B5EF4-FFF2-40B4-BE49-F238E27FC236}">
              <a16:creationId xmlns:a16="http://schemas.microsoft.com/office/drawing/2014/main" id="{00000000-0008-0000-0200-000016000000}"/>
            </a:ext>
          </a:extLst>
        </xdr:cNvPr>
        <xdr:cNvSpPr/>
      </xdr:nvSpPr>
      <xdr:spPr>
        <a:xfrm>
          <a:off x="17488440" y="839880"/>
          <a:ext cx="3699720" cy="640800"/>
        </a:xfrm>
        <a:prstGeom prst="borderCallout1">
          <a:avLst>
            <a:gd name="adj1" fmla="val 98749"/>
            <a:gd name="adj2" fmla="val 481"/>
            <a:gd name="adj3" fmla="val 116099"/>
            <a:gd name="adj4" fmla="val -1377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システムで割り当てられた番号を記入してください。</a:t>
          </a:r>
          <a:endParaRPr lang="en-US" sz="1400" b="0" strike="noStrike" spc="-1">
            <a:latin typeface="Times New Roman"/>
          </a:endParaRPr>
        </a:p>
      </xdr:txBody>
    </xdr:sp>
    <xdr:clientData/>
  </xdr:twoCellAnchor>
  <xdr:twoCellAnchor editAs="oneCell">
    <xdr:from>
      <xdr:col>7</xdr:col>
      <xdr:colOff>183960</xdr:colOff>
      <xdr:row>6</xdr:row>
      <xdr:rowOff>155880</xdr:rowOff>
    </xdr:from>
    <xdr:to>
      <xdr:col>9</xdr:col>
      <xdr:colOff>2371680</xdr:colOff>
      <xdr:row>8</xdr:row>
      <xdr:rowOff>445320</xdr:rowOff>
    </xdr:to>
    <xdr:sp macro="" textlink="">
      <xdr:nvSpPr>
        <xdr:cNvPr id="23" name="CustomShape 1">
          <a:extLst>
            <a:ext uri="{FF2B5EF4-FFF2-40B4-BE49-F238E27FC236}">
              <a16:creationId xmlns:a16="http://schemas.microsoft.com/office/drawing/2014/main" id="{00000000-0008-0000-0200-000017000000}"/>
            </a:ext>
          </a:extLst>
        </xdr:cNvPr>
        <xdr:cNvSpPr/>
      </xdr:nvSpPr>
      <xdr:spPr>
        <a:xfrm>
          <a:off x="11035440" y="2794680"/>
          <a:ext cx="3701880" cy="670680"/>
        </a:xfrm>
        <a:prstGeom prst="borderCallout1">
          <a:avLst>
            <a:gd name="adj1" fmla="val 98749"/>
            <a:gd name="adj2" fmla="val 481"/>
            <a:gd name="adj3" fmla="val 214392"/>
            <a:gd name="adj4" fmla="val -230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収支計画書と収支計画明細の予算額</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税抜</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の値を必ず一致させてください。※</a:t>
          </a:r>
          <a:r>
            <a:rPr lang="en-US" sz="1400" b="1" strike="noStrike" spc="-1">
              <a:solidFill>
                <a:srgbClr val="FF0000"/>
              </a:solidFill>
              <a:latin typeface="Meiryo UI"/>
              <a:ea typeface="Meiryo UI"/>
            </a:rPr>
            <a:t>OK</a:t>
          </a:r>
          <a:r>
            <a:rPr lang="ja-JP" sz="1400" b="1" strike="noStrike" spc="-1">
              <a:solidFill>
                <a:srgbClr val="FF0000"/>
              </a:solidFill>
              <a:latin typeface="Meiryo UI"/>
              <a:ea typeface="Meiryo UI"/>
            </a:rPr>
            <a:t>と表記される</a:t>
          </a:r>
          <a:endParaRPr lang="en-US" sz="1400" b="0" strike="noStrike" spc="-1">
            <a:latin typeface="Times New Roman"/>
          </a:endParaRPr>
        </a:p>
      </xdr:txBody>
    </xdr:sp>
    <xdr:clientData/>
  </xdr:twoCellAnchor>
  <xdr:twoCellAnchor editAs="oneCell">
    <xdr:from>
      <xdr:col>4</xdr:col>
      <xdr:colOff>2051640</xdr:colOff>
      <xdr:row>6</xdr:row>
      <xdr:rowOff>155880</xdr:rowOff>
    </xdr:from>
    <xdr:to>
      <xdr:col>5</xdr:col>
      <xdr:colOff>2978280</xdr:colOff>
      <xdr:row>8</xdr:row>
      <xdr:rowOff>445320</xdr:rowOff>
    </xdr:to>
    <xdr:sp macro="" textlink="">
      <xdr:nvSpPr>
        <xdr:cNvPr id="24" name="CustomShape 1">
          <a:extLst>
            <a:ext uri="{FF2B5EF4-FFF2-40B4-BE49-F238E27FC236}">
              <a16:creationId xmlns:a16="http://schemas.microsoft.com/office/drawing/2014/main" id="{00000000-0008-0000-0200-000018000000}"/>
            </a:ext>
          </a:extLst>
        </xdr:cNvPr>
        <xdr:cNvSpPr/>
      </xdr:nvSpPr>
      <xdr:spPr>
        <a:xfrm>
          <a:off x="5819400" y="2794680"/>
          <a:ext cx="3054600" cy="670680"/>
        </a:xfrm>
        <a:prstGeom prst="borderCallout1">
          <a:avLst>
            <a:gd name="adj1" fmla="val 98749"/>
            <a:gd name="adj2" fmla="val 481"/>
            <a:gd name="adj3" fmla="val 204188"/>
            <a:gd name="adj4" fmla="val -22396"/>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支払先毎に、費用種別、経費項目別に記入してください。</a:t>
          </a:r>
          <a:endParaRPr lang="en-US" sz="1400" b="0" strike="noStrike" spc="-1">
            <a:latin typeface="Times New Roman"/>
          </a:endParaRPr>
        </a:p>
      </xdr:txBody>
    </xdr:sp>
    <xdr:clientData/>
  </xdr:twoCellAnchor>
  <xdr:twoCellAnchor editAs="oneCell">
    <xdr:from>
      <xdr:col>3</xdr:col>
      <xdr:colOff>1468440</xdr:colOff>
      <xdr:row>6</xdr:row>
      <xdr:rowOff>155880</xdr:rowOff>
    </xdr:from>
    <xdr:to>
      <xdr:col>4</xdr:col>
      <xdr:colOff>1910520</xdr:colOff>
      <xdr:row>8</xdr:row>
      <xdr:rowOff>445320</xdr:rowOff>
    </xdr:to>
    <xdr:sp macro="" textlink="">
      <xdr:nvSpPr>
        <xdr:cNvPr id="25" name="CustomShape 1">
          <a:extLst>
            <a:ext uri="{FF2B5EF4-FFF2-40B4-BE49-F238E27FC236}">
              <a16:creationId xmlns:a16="http://schemas.microsoft.com/office/drawing/2014/main" id="{00000000-0008-0000-0200-000019000000}"/>
            </a:ext>
          </a:extLst>
        </xdr:cNvPr>
        <xdr:cNvSpPr/>
      </xdr:nvSpPr>
      <xdr:spPr>
        <a:xfrm>
          <a:off x="2379960" y="2794680"/>
          <a:ext cx="3298320" cy="670680"/>
        </a:xfrm>
        <a:prstGeom prst="borderCallout1">
          <a:avLst>
            <a:gd name="adj1" fmla="val 98749"/>
            <a:gd name="adj2" fmla="val 481"/>
            <a:gd name="adj3" fmla="val 298065"/>
            <a:gd name="adj4" fmla="val -4945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000000"/>
              </a:solidFill>
              <a:latin typeface="Meiryo UI"/>
              <a:ea typeface="Meiryo UI"/>
            </a:rPr>
            <a:t>行挿入</a:t>
          </a:r>
          <a:r>
            <a:rPr lang="ja-JP" sz="1400" b="0" strike="noStrike" spc="-1">
              <a:solidFill>
                <a:srgbClr val="000000"/>
              </a:solidFill>
              <a:latin typeface="Meiryo UI"/>
              <a:ea typeface="Meiryo UI"/>
            </a:rPr>
            <a:t>する際は、</a:t>
          </a:r>
          <a:r>
            <a:rPr lang="en-US" sz="1400" b="0" strike="noStrike" spc="-1">
              <a:solidFill>
                <a:srgbClr val="000000"/>
              </a:solidFill>
              <a:latin typeface="Meiryo UI"/>
              <a:ea typeface="Meiryo UI"/>
            </a:rPr>
            <a:t>NO.2</a:t>
          </a:r>
          <a:r>
            <a:rPr lang="ja-JP" sz="1400" b="0" strike="noStrike" spc="-1">
              <a:solidFill>
                <a:srgbClr val="000000"/>
              </a:solidFill>
              <a:latin typeface="Meiryo UI"/>
              <a:ea typeface="Meiryo UI"/>
            </a:rPr>
            <a:t>以降の行をコピーし、</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「コピーしたセルの挿入」を選択してください。</a:t>
          </a:r>
          <a:endParaRPr lang="en-US" sz="1400" b="0" strike="noStrike" spc="-1">
            <a:latin typeface="Times New Roman"/>
          </a:endParaRPr>
        </a:p>
      </xdr:txBody>
    </xdr:sp>
    <xdr:clientData/>
  </xdr:twoCellAnchor>
  <xdr:twoCellAnchor editAs="oneCell">
    <xdr:from>
      <xdr:col>11</xdr:col>
      <xdr:colOff>1432080</xdr:colOff>
      <xdr:row>6</xdr:row>
      <xdr:rowOff>152280</xdr:rowOff>
    </xdr:from>
    <xdr:to>
      <xdr:col>13</xdr:col>
      <xdr:colOff>1266120</xdr:colOff>
      <xdr:row>8</xdr:row>
      <xdr:rowOff>448560</xdr:rowOff>
    </xdr:to>
    <xdr:sp macro="" textlink="">
      <xdr:nvSpPr>
        <xdr:cNvPr id="26" name="CustomShape 1">
          <a:extLst>
            <a:ext uri="{FF2B5EF4-FFF2-40B4-BE49-F238E27FC236}">
              <a16:creationId xmlns:a16="http://schemas.microsoft.com/office/drawing/2014/main" id="{00000000-0008-0000-0200-00001A000000}"/>
            </a:ext>
          </a:extLst>
        </xdr:cNvPr>
        <xdr:cNvSpPr/>
      </xdr:nvSpPr>
      <xdr:spPr>
        <a:xfrm>
          <a:off x="18781920" y="2791080"/>
          <a:ext cx="3045240" cy="677520"/>
        </a:xfrm>
        <a:prstGeom prst="borderCallout1">
          <a:avLst>
            <a:gd name="adj1" fmla="val 1779"/>
            <a:gd name="adj2" fmla="val -436"/>
            <a:gd name="adj3" fmla="val -72870"/>
            <a:gd name="adj4" fmla="val -10038"/>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まとめ申請の場合は、初回公演の</a:t>
          </a:r>
          <a:endParaRPr lang="en-US" sz="1400" b="0" strike="noStrike" spc="-1">
            <a:latin typeface="Times New Roman"/>
          </a:endParaRPr>
        </a:p>
        <a:p>
          <a:pPr>
            <a:lnSpc>
              <a:spcPct val="100000"/>
            </a:lnSpc>
          </a:pPr>
          <a:r>
            <a:rPr lang="ja-JP" sz="1400" b="0" strike="noStrike" spc="-1">
              <a:solidFill>
                <a:srgbClr val="FF0000"/>
              </a:solidFill>
              <a:latin typeface="Meiryo UI"/>
              <a:ea typeface="Meiryo UI"/>
            </a:rPr>
            <a:t>会場名を記載してください。</a:t>
          </a:r>
          <a:endParaRPr lang="en-US" sz="1400" b="0" strike="noStrike" spc="-1">
            <a:latin typeface="Times New Roman"/>
          </a:endParaRPr>
        </a:p>
      </xdr:txBody>
    </xdr:sp>
    <xdr:clientData/>
  </xdr:twoCellAnchor>
  <xdr:twoCellAnchor editAs="oneCell">
    <xdr:from>
      <xdr:col>10</xdr:col>
      <xdr:colOff>2520</xdr:colOff>
      <xdr:row>6</xdr:row>
      <xdr:rowOff>155880</xdr:rowOff>
    </xdr:from>
    <xdr:to>
      <xdr:col>10</xdr:col>
      <xdr:colOff>1857600</xdr:colOff>
      <xdr:row>8</xdr:row>
      <xdr:rowOff>445320</xdr:rowOff>
    </xdr:to>
    <xdr:sp macro="" textlink="">
      <xdr:nvSpPr>
        <xdr:cNvPr id="27" name="CustomShape 1">
          <a:extLst>
            <a:ext uri="{FF2B5EF4-FFF2-40B4-BE49-F238E27FC236}">
              <a16:creationId xmlns:a16="http://schemas.microsoft.com/office/drawing/2014/main" id="{00000000-0008-0000-0200-00001B000000}"/>
            </a:ext>
          </a:extLst>
        </xdr:cNvPr>
        <xdr:cNvSpPr/>
      </xdr:nvSpPr>
      <xdr:spPr>
        <a:xfrm>
          <a:off x="15224400" y="2794680"/>
          <a:ext cx="1855080" cy="670680"/>
        </a:xfrm>
        <a:prstGeom prst="borderCallout1">
          <a:avLst>
            <a:gd name="adj1" fmla="val 2830"/>
            <a:gd name="adj2" fmla="val 481"/>
            <a:gd name="adj3" fmla="val -75405"/>
            <a:gd name="adj4" fmla="val -1756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a:t>
          </a:r>
          <a:endParaRPr lang="en-US" sz="1400" b="0" strike="noStrike" spc="-1">
            <a:latin typeface="Times New Roman"/>
          </a:endParaRPr>
        </a:p>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１”と記載してください。</a:t>
          </a:r>
          <a:endParaRPr lang="en-US" sz="1400" b="0" strike="noStrike" spc="-1">
            <a:latin typeface="Times New Roman"/>
          </a:endParaRPr>
        </a:p>
      </xdr:txBody>
    </xdr:sp>
    <xdr:clientData/>
  </xdr:twoCellAnchor>
  <xdr:twoCellAnchor editAs="oneCell">
    <xdr:from>
      <xdr:col>9</xdr:col>
      <xdr:colOff>2674080</xdr:colOff>
      <xdr:row>51</xdr:row>
      <xdr:rowOff>83160</xdr:rowOff>
    </xdr:from>
    <xdr:to>
      <xdr:col>13</xdr:col>
      <xdr:colOff>206640</xdr:colOff>
      <xdr:row>52</xdr:row>
      <xdr:rowOff>144720</xdr:rowOff>
    </xdr:to>
    <xdr:sp macro="" textlink="">
      <xdr:nvSpPr>
        <xdr:cNvPr id="28" name="CustomShape 1">
          <a:extLst>
            <a:ext uri="{FF2B5EF4-FFF2-40B4-BE49-F238E27FC236}">
              <a16:creationId xmlns:a16="http://schemas.microsoft.com/office/drawing/2014/main" id="{00000000-0008-0000-0200-00001C000000}"/>
            </a:ext>
          </a:extLst>
        </xdr:cNvPr>
        <xdr:cNvSpPr/>
      </xdr:nvSpPr>
      <xdr:spPr>
        <a:xfrm>
          <a:off x="15039720" y="34186320"/>
          <a:ext cx="5727960" cy="690120"/>
        </a:xfrm>
        <a:prstGeom prst="borderCallout1">
          <a:avLst>
            <a:gd name="adj1" fmla="val 52404"/>
            <a:gd name="adj2" fmla="val -301"/>
            <a:gd name="adj3" fmla="val -146196"/>
            <a:gd name="adj4" fmla="val -423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概算払を申請する際</a:t>
          </a:r>
          <a:r>
            <a:rPr lang="ja-JP" sz="1400" b="0" strike="noStrike" spc="-1">
              <a:solidFill>
                <a:srgbClr val="000000"/>
              </a:solidFill>
              <a:latin typeface="Meiryo UI"/>
              <a:ea typeface="Meiryo UI"/>
            </a:rPr>
            <a:t>は、左記の会場施設使用料や申請・報告に関する費用を参照し、</a:t>
          </a:r>
          <a:r>
            <a:rPr lang="ja-JP" sz="1400" b="1" strike="noStrike" spc="-1">
              <a:solidFill>
                <a:srgbClr val="FF0000"/>
              </a:solidFill>
              <a:latin typeface="Meiryo UI"/>
              <a:ea typeface="Meiryo UI"/>
            </a:rPr>
            <a:t>申請システムに間違いの無いよう入力</a:t>
          </a:r>
          <a:r>
            <a:rPr lang="ja-JP" sz="1400" b="0" strike="noStrike" spc="-1">
              <a:solidFill>
                <a:srgbClr val="000000"/>
              </a:solidFill>
              <a:latin typeface="Meiryo UI"/>
              <a:ea typeface="Meiryo UI"/>
            </a:rPr>
            <a:t>してください。</a:t>
          </a:r>
          <a:endParaRPr lang="en-US" sz="1400" b="0" strike="noStrike" spc="-1">
            <a:latin typeface="Times New Roman"/>
          </a:endParaRPr>
        </a:p>
        <a:p>
          <a:pPr>
            <a:lnSpc>
              <a:spcPct val="100000"/>
            </a:lnSpc>
          </a:pPr>
          <a:endParaRPr lang="en-US" sz="1400" b="0" strike="noStrike" spc="-1">
            <a:latin typeface="Times New Roman"/>
          </a:endParaRPr>
        </a:p>
      </xdr:txBody>
    </xdr:sp>
    <xdr:clientData/>
  </xdr:twoCellAnchor>
  <xdr:twoCellAnchor>
    <xdr:from>
      <xdr:col>9</xdr:col>
      <xdr:colOff>2604600</xdr:colOff>
      <xdr:row>46</xdr:row>
      <xdr:rowOff>332280</xdr:rowOff>
    </xdr:from>
    <xdr:to>
      <xdr:col>9</xdr:col>
      <xdr:colOff>2701440</xdr:colOff>
      <xdr:row>51</xdr:row>
      <xdr:rowOff>69120</xdr:rowOff>
    </xdr:to>
    <xdr:sp macro="" textlink="">
      <xdr:nvSpPr>
        <xdr:cNvPr id="29" name="Line 1">
          <a:extLst>
            <a:ext uri="{FF2B5EF4-FFF2-40B4-BE49-F238E27FC236}">
              <a16:creationId xmlns:a16="http://schemas.microsoft.com/office/drawing/2014/main" id="{00000000-0008-0000-0200-00001D000000}"/>
            </a:ext>
          </a:extLst>
        </xdr:cNvPr>
        <xdr:cNvSpPr/>
      </xdr:nvSpPr>
      <xdr:spPr>
        <a:xfrm flipH="1" flipV="1">
          <a:off x="14970240" y="31292280"/>
          <a:ext cx="96840" cy="288000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69120</xdr:colOff>
      <xdr:row>51</xdr:row>
      <xdr:rowOff>83160</xdr:rowOff>
    </xdr:from>
    <xdr:to>
      <xdr:col>9</xdr:col>
      <xdr:colOff>2276280</xdr:colOff>
      <xdr:row>52</xdr:row>
      <xdr:rowOff>144720</xdr:rowOff>
    </xdr:to>
    <xdr:sp macro="" textlink="">
      <xdr:nvSpPr>
        <xdr:cNvPr id="30" name="CustomShape 1">
          <a:extLst>
            <a:ext uri="{FF2B5EF4-FFF2-40B4-BE49-F238E27FC236}">
              <a16:creationId xmlns:a16="http://schemas.microsoft.com/office/drawing/2014/main" id="{00000000-0008-0000-0200-00001E000000}"/>
            </a:ext>
          </a:extLst>
        </xdr:cNvPr>
        <xdr:cNvSpPr/>
      </xdr:nvSpPr>
      <xdr:spPr>
        <a:xfrm>
          <a:off x="10920600" y="34186320"/>
          <a:ext cx="3721320" cy="690120"/>
        </a:xfrm>
        <a:prstGeom prst="borderCallout1">
          <a:avLst>
            <a:gd name="adj1" fmla="val 1950"/>
            <a:gd name="adj2" fmla="val -301"/>
            <a:gd name="adj3" fmla="val -271322"/>
            <a:gd name="adj4" fmla="val 4083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各費用種別ごとに、別添「収支計画明細」の総額と必ず一致しているか確認してください。</a:t>
          </a:r>
          <a:endParaRPr lang="en-US" sz="14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637200</xdr:colOff>
      <xdr:row>4</xdr:row>
      <xdr:rowOff>318600</xdr:rowOff>
    </xdr:from>
    <xdr:to>
      <xdr:col>3</xdr:col>
      <xdr:colOff>1841040</xdr:colOff>
      <xdr:row>6</xdr:row>
      <xdr:rowOff>303480</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1192680" y="1794960"/>
          <a:ext cx="3715200" cy="651600"/>
        </a:xfrm>
        <a:prstGeom prst="borderCallout1">
          <a:avLst>
            <a:gd name="adj1" fmla="val 49769"/>
            <a:gd name="adj2" fmla="val -162"/>
            <a:gd name="adj3" fmla="val 93984"/>
            <a:gd name="adj4" fmla="val -965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前シート「収支計画書」の補助対象経費における</a:t>
          </a:r>
          <a:br/>
          <a:r>
            <a:rPr lang="ja-JP" sz="1400" b="0" strike="noStrike" spc="-1">
              <a:solidFill>
                <a:srgbClr val="FF0000"/>
              </a:solidFill>
              <a:latin typeface="Meiryo UI"/>
              <a:ea typeface="Meiryo UI"/>
            </a:rPr>
            <a:t>費用種別と対応しています。</a:t>
          </a:r>
          <a:endParaRPr lang="en-US" sz="1400" b="0" strike="noStrike" spc="-1">
            <a:latin typeface="Times New Roman"/>
          </a:endParaRPr>
        </a:p>
      </xdr:txBody>
    </xdr:sp>
    <xdr:clientData/>
  </xdr:twoCellAnchor>
  <xdr:twoCellAnchor editAs="oneCell">
    <xdr:from>
      <xdr:col>11</xdr:col>
      <xdr:colOff>180000</xdr:colOff>
      <xdr:row>4</xdr:row>
      <xdr:rowOff>318600</xdr:rowOff>
    </xdr:from>
    <xdr:to>
      <xdr:col>14</xdr:col>
      <xdr:colOff>926640</xdr:colOff>
      <xdr:row>6</xdr:row>
      <xdr:rowOff>303480</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18831600" y="1794960"/>
          <a:ext cx="3717720" cy="651600"/>
        </a:xfrm>
        <a:prstGeom prst="borderCallout1">
          <a:avLst>
            <a:gd name="adj1" fmla="val 47729"/>
            <a:gd name="adj2" fmla="val 213"/>
            <a:gd name="adj3" fmla="val 153168"/>
            <a:gd name="adj4" fmla="val -8306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事前着手をする場合は、プルダウンリストから</a:t>
          </a:r>
          <a:r>
            <a:rPr lang="ja-JP" sz="1400" b="0" strike="noStrike" spc="-1">
              <a:solidFill>
                <a:srgbClr val="FF0000"/>
              </a:solidFill>
              <a:latin typeface="Meiryo UI"/>
              <a:ea typeface="Meiryo UI"/>
            </a:rPr>
            <a:t>「✓」</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を選択してください。</a:t>
          </a:r>
          <a:endParaRPr lang="en-US" sz="1400" b="0" strike="noStrike" spc="-1">
            <a:latin typeface="Times New Roman"/>
          </a:endParaRPr>
        </a:p>
      </xdr:txBody>
    </xdr:sp>
    <xdr:clientData/>
  </xdr:twoCellAnchor>
  <xdr:twoCellAnchor editAs="oneCell">
    <xdr:from>
      <xdr:col>10</xdr:col>
      <xdr:colOff>1815120</xdr:colOff>
      <xdr:row>0</xdr:row>
      <xdr:rowOff>290880</xdr:rowOff>
    </xdr:from>
    <xdr:to>
      <xdr:col>14</xdr:col>
      <xdr:colOff>927000</xdr:colOff>
      <xdr:row>2</xdr:row>
      <xdr:rowOff>399960</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17840520" y="290880"/>
          <a:ext cx="4709160" cy="708840"/>
        </a:xfrm>
        <a:prstGeom prst="borderCallout1">
          <a:avLst>
            <a:gd name="adj1" fmla="val 47729"/>
            <a:gd name="adj2" fmla="val 213"/>
            <a:gd name="adj3" fmla="val 132002"/>
            <a:gd name="adj4" fmla="val -12009"/>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事前着手届出書を提出する場合、必ず記載ください。また、</a:t>
          </a:r>
          <a:endParaRPr lang="en-US" sz="1400" b="0" strike="noStrike" spc="-1">
            <a:latin typeface="Times New Roman"/>
          </a:endParaRPr>
        </a:p>
        <a:p>
          <a:pPr>
            <a:lnSpc>
              <a:spcPct val="100000"/>
            </a:lnSpc>
          </a:pPr>
          <a:r>
            <a:rPr lang="ja-JP" sz="1400" b="1" strike="noStrike" spc="-1">
              <a:solidFill>
                <a:srgbClr val="FF0000"/>
              </a:solidFill>
              <a:latin typeface="Meiryo UI"/>
              <a:ea typeface="Meiryo UI"/>
            </a:rPr>
            <a:t>事前着手費用について、</a:t>
          </a:r>
          <a:r>
            <a:rPr lang="en-US" sz="1400" b="1" strike="noStrike" spc="-1">
              <a:solidFill>
                <a:srgbClr val="FF0000"/>
              </a:solidFill>
              <a:latin typeface="Meiryo UI"/>
              <a:ea typeface="Meiryo UI"/>
            </a:rPr>
            <a:t>J</a:t>
          </a:r>
          <a:r>
            <a:rPr lang="ja-JP" sz="1400" b="1" strike="noStrike" spc="-1">
              <a:solidFill>
                <a:srgbClr val="FF0000"/>
              </a:solidFill>
              <a:latin typeface="Meiryo UI"/>
              <a:ea typeface="Meiryo UI"/>
            </a:rPr>
            <a:t>列と</a:t>
          </a:r>
          <a:r>
            <a:rPr lang="en-US" sz="1400" b="1" strike="noStrike" spc="-1">
              <a:solidFill>
                <a:srgbClr val="FF0000"/>
              </a:solidFill>
              <a:latin typeface="Meiryo UI"/>
              <a:ea typeface="Meiryo UI"/>
            </a:rPr>
            <a:t>K</a:t>
          </a:r>
          <a:r>
            <a:rPr lang="ja-JP" sz="1400" b="1" strike="noStrike" spc="-1">
              <a:solidFill>
                <a:srgbClr val="FF0000"/>
              </a:solidFill>
              <a:latin typeface="Meiryo UI"/>
              <a:ea typeface="Meiryo UI"/>
            </a:rPr>
            <a:t>列を必ず入力してください。</a:t>
          </a:r>
          <a:endParaRPr lang="en-US" sz="14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247320</xdr:colOff>
      <xdr:row>66</xdr:row>
      <xdr:rowOff>609480</xdr:rowOff>
    </xdr:from>
    <xdr:to>
      <xdr:col>7</xdr:col>
      <xdr:colOff>1160280</xdr:colOff>
      <xdr:row>68</xdr:row>
      <xdr:rowOff>18720</xdr:rowOff>
    </xdr:to>
    <xdr:sp macro="" textlink="">
      <xdr:nvSpPr>
        <xdr:cNvPr id="34" name="Line 1">
          <a:extLst>
            <a:ext uri="{FF2B5EF4-FFF2-40B4-BE49-F238E27FC236}">
              <a16:creationId xmlns:a16="http://schemas.microsoft.com/office/drawing/2014/main" id="{00000000-0008-0000-0400-000022000000}"/>
            </a:ext>
          </a:extLst>
        </xdr:cNvPr>
        <xdr:cNvSpPr/>
      </xdr:nvSpPr>
      <xdr:spPr>
        <a:xfrm flipV="1">
          <a:off x="11098800" y="48852000"/>
          <a:ext cx="912960" cy="66672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xdr:from>
      <xdr:col>7</xdr:col>
      <xdr:colOff>190440</xdr:colOff>
      <xdr:row>69</xdr:row>
      <xdr:rowOff>75960</xdr:rowOff>
    </xdr:from>
    <xdr:to>
      <xdr:col>7</xdr:col>
      <xdr:colOff>1160280</xdr:colOff>
      <xdr:row>75</xdr:row>
      <xdr:rowOff>565920</xdr:rowOff>
    </xdr:to>
    <xdr:sp macro="" textlink="">
      <xdr:nvSpPr>
        <xdr:cNvPr id="35" name="Line 1">
          <a:extLst>
            <a:ext uri="{FF2B5EF4-FFF2-40B4-BE49-F238E27FC236}">
              <a16:creationId xmlns:a16="http://schemas.microsoft.com/office/drawing/2014/main" id="{00000000-0008-0000-0400-000023000000}"/>
            </a:ext>
          </a:extLst>
        </xdr:cNvPr>
        <xdr:cNvSpPr/>
      </xdr:nvSpPr>
      <xdr:spPr>
        <a:xfrm>
          <a:off x="11041920" y="50204520"/>
          <a:ext cx="969840" cy="4262040"/>
        </a:xfrm>
        <a:prstGeom prst="line">
          <a:avLst/>
        </a:prstGeom>
        <a:ln>
          <a:solidFill>
            <a:srgbClr val="FFFFFF"/>
          </a:solidFill>
          <a:prstDash val="dash"/>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180000</xdr:colOff>
      <xdr:row>66</xdr:row>
      <xdr:rowOff>0</xdr:rowOff>
    </xdr:from>
    <xdr:to>
      <xdr:col>4</xdr:col>
      <xdr:colOff>1482120</xdr:colOff>
      <xdr:row>67</xdr:row>
      <xdr:rowOff>54000</xdr:rowOff>
    </xdr:to>
    <xdr:sp macro="" textlink="">
      <xdr:nvSpPr>
        <xdr:cNvPr id="36" name="CustomShape 1">
          <a:extLst>
            <a:ext uri="{FF2B5EF4-FFF2-40B4-BE49-F238E27FC236}">
              <a16:creationId xmlns:a16="http://schemas.microsoft.com/office/drawing/2014/main" id="{00000000-0008-0000-0400-000024000000}"/>
            </a:ext>
          </a:extLst>
        </xdr:cNvPr>
        <xdr:cNvSpPr/>
      </xdr:nvSpPr>
      <xdr:spPr>
        <a:xfrm>
          <a:off x="1091520" y="48242520"/>
          <a:ext cx="4158360" cy="68292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補助対象経費＋補助対象外経費の和になります。</a:t>
          </a:r>
          <a:endParaRPr lang="en-US" sz="1400" b="0" strike="noStrike" spc="-1">
            <a:latin typeface="Times New Roman"/>
          </a:endParaRPr>
        </a:p>
      </xdr:txBody>
    </xdr:sp>
    <xdr:clientData/>
  </xdr:twoCellAnchor>
  <xdr:twoCellAnchor editAs="oneCell">
    <xdr:from>
      <xdr:col>3</xdr:col>
      <xdr:colOff>180000</xdr:colOff>
      <xdr:row>70</xdr:row>
      <xdr:rowOff>69120</xdr:rowOff>
    </xdr:from>
    <xdr:to>
      <xdr:col>4</xdr:col>
      <xdr:colOff>1482120</xdr:colOff>
      <xdr:row>71</xdr:row>
      <xdr:rowOff>172440</xdr:rowOff>
    </xdr:to>
    <xdr:sp macro="" textlink="">
      <xdr:nvSpPr>
        <xdr:cNvPr id="37" name="CustomShape 1">
          <a:extLst>
            <a:ext uri="{FF2B5EF4-FFF2-40B4-BE49-F238E27FC236}">
              <a16:creationId xmlns:a16="http://schemas.microsoft.com/office/drawing/2014/main" id="{00000000-0008-0000-0400-000025000000}"/>
            </a:ext>
          </a:extLst>
        </xdr:cNvPr>
        <xdr:cNvSpPr/>
      </xdr:nvSpPr>
      <xdr:spPr>
        <a:xfrm>
          <a:off x="1091520" y="50826240"/>
          <a:ext cx="4158360" cy="732240"/>
        </a:xfrm>
        <a:prstGeom prst="borderCallout1">
          <a:avLst>
            <a:gd name="adj1" fmla="val 98749"/>
            <a:gd name="adj2" fmla="val 99143"/>
            <a:gd name="adj3" fmla="val 8269"/>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補助対象経費として認められる広告・宣伝費は補助対象経費の</a:t>
          </a: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％以内となります。</a:t>
          </a:r>
          <a:endParaRPr lang="en-US" sz="1400" b="0" strike="noStrike" spc="-1">
            <a:latin typeface="Times New Roman"/>
          </a:endParaRPr>
        </a:p>
      </xdr:txBody>
    </xdr:sp>
    <xdr:clientData/>
  </xdr:twoCellAnchor>
  <xdr:twoCellAnchor editAs="oneCell">
    <xdr:from>
      <xdr:col>3</xdr:col>
      <xdr:colOff>180000</xdr:colOff>
      <xdr:row>73</xdr:row>
      <xdr:rowOff>612720</xdr:rowOff>
    </xdr:from>
    <xdr:to>
      <xdr:col>4</xdr:col>
      <xdr:colOff>1482120</xdr:colOff>
      <xdr:row>75</xdr:row>
      <xdr:rowOff>50040</xdr:rowOff>
    </xdr:to>
    <xdr:sp macro="" textlink="">
      <xdr:nvSpPr>
        <xdr:cNvPr id="38" name="CustomShape 1">
          <a:extLst>
            <a:ext uri="{FF2B5EF4-FFF2-40B4-BE49-F238E27FC236}">
              <a16:creationId xmlns:a16="http://schemas.microsoft.com/office/drawing/2014/main" id="{00000000-0008-0000-0400-000026000000}"/>
            </a:ext>
          </a:extLst>
        </xdr:cNvPr>
        <xdr:cNvSpPr/>
      </xdr:nvSpPr>
      <xdr:spPr>
        <a:xfrm>
          <a:off x="1091520" y="53255880"/>
          <a:ext cx="4158360" cy="694800"/>
        </a:xfrm>
        <a:prstGeom prst="borderCallout1">
          <a:avLst>
            <a:gd name="adj1" fmla="val 98749"/>
            <a:gd name="adj2" fmla="val 99143"/>
            <a:gd name="adj3" fmla="val 14392"/>
            <a:gd name="adj4" fmla="val 116400"/>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000000"/>
              </a:solidFill>
              <a:latin typeface="Meiryo UI"/>
              <a:ea typeface="Meiryo UI"/>
            </a:rPr>
            <a:t>10</a:t>
          </a:r>
          <a:r>
            <a:rPr lang="ja-JP" sz="1400" b="0" strike="noStrike" spc="-1">
              <a:solidFill>
                <a:srgbClr val="000000"/>
              </a:solidFill>
              <a:latin typeface="Meiryo UI"/>
              <a:ea typeface="Meiryo UI"/>
            </a:rPr>
            <a:t>％超過分は補助対象外経費として扱います。</a:t>
          </a:r>
          <a:endParaRPr lang="en-US" sz="1400" b="0" strike="noStrike" spc="-1">
            <a:latin typeface="Times New Roman"/>
          </a:endParaRPr>
        </a:p>
      </xdr:txBody>
    </xdr:sp>
    <xdr:clientData/>
  </xdr:twoCellAnchor>
  <xdr:twoCellAnchor editAs="oneCell">
    <xdr:from>
      <xdr:col>11</xdr:col>
      <xdr:colOff>138600</xdr:colOff>
      <xdr:row>3</xdr:row>
      <xdr:rowOff>39960</xdr:rowOff>
    </xdr:from>
    <xdr:to>
      <xdr:col>13</xdr:col>
      <xdr:colOff>627120</xdr:colOff>
      <xdr:row>3</xdr:row>
      <xdr:rowOff>680760</xdr:rowOff>
    </xdr:to>
    <xdr:sp macro="" textlink="">
      <xdr:nvSpPr>
        <xdr:cNvPr id="39" name="CustomShape 1">
          <a:extLst>
            <a:ext uri="{FF2B5EF4-FFF2-40B4-BE49-F238E27FC236}">
              <a16:creationId xmlns:a16="http://schemas.microsoft.com/office/drawing/2014/main" id="{00000000-0008-0000-0400-000027000000}"/>
            </a:ext>
          </a:extLst>
        </xdr:cNvPr>
        <xdr:cNvSpPr/>
      </xdr:nvSpPr>
      <xdr:spPr>
        <a:xfrm>
          <a:off x="17488440" y="839880"/>
          <a:ext cx="3699720" cy="640800"/>
        </a:xfrm>
        <a:prstGeom prst="borderCallout1">
          <a:avLst>
            <a:gd name="adj1" fmla="val 98749"/>
            <a:gd name="adj2" fmla="val 481"/>
            <a:gd name="adj3" fmla="val 116099"/>
            <a:gd name="adj4" fmla="val -1377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システムで割り当てられた番号を記入してください。</a:t>
          </a:r>
          <a:endParaRPr lang="en-US" sz="1400" b="0" strike="noStrike" spc="-1">
            <a:latin typeface="Times New Roman"/>
          </a:endParaRPr>
        </a:p>
      </xdr:txBody>
    </xdr:sp>
    <xdr:clientData/>
  </xdr:twoCellAnchor>
  <xdr:twoCellAnchor editAs="oneCell">
    <xdr:from>
      <xdr:col>4</xdr:col>
      <xdr:colOff>2051640</xdr:colOff>
      <xdr:row>6</xdr:row>
      <xdr:rowOff>155880</xdr:rowOff>
    </xdr:from>
    <xdr:to>
      <xdr:col>5</xdr:col>
      <xdr:colOff>2978280</xdr:colOff>
      <xdr:row>8</xdr:row>
      <xdr:rowOff>445320</xdr:rowOff>
    </xdr:to>
    <xdr:sp macro="" textlink="">
      <xdr:nvSpPr>
        <xdr:cNvPr id="40" name="CustomShape 1">
          <a:extLst>
            <a:ext uri="{FF2B5EF4-FFF2-40B4-BE49-F238E27FC236}">
              <a16:creationId xmlns:a16="http://schemas.microsoft.com/office/drawing/2014/main" id="{00000000-0008-0000-0400-000028000000}"/>
            </a:ext>
          </a:extLst>
        </xdr:cNvPr>
        <xdr:cNvSpPr/>
      </xdr:nvSpPr>
      <xdr:spPr>
        <a:xfrm>
          <a:off x="5819400" y="2794680"/>
          <a:ext cx="3054600" cy="670680"/>
        </a:xfrm>
        <a:prstGeom prst="borderCallout1">
          <a:avLst>
            <a:gd name="adj1" fmla="val 98749"/>
            <a:gd name="adj2" fmla="val 481"/>
            <a:gd name="adj3" fmla="val 204188"/>
            <a:gd name="adj4" fmla="val -22396"/>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支払先毎に、費用種別、経費項目別に記入してください。</a:t>
          </a:r>
          <a:endParaRPr lang="en-US" sz="1400" b="0" strike="noStrike" spc="-1">
            <a:latin typeface="Times New Roman"/>
          </a:endParaRPr>
        </a:p>
      </xdr:txBody>
    </xdr:sp>
    <xdr:clientData/>
  </xdr:twoCellAnchor>
  <xdr:twoCellAnchor editAs="oneCell">
    <xdr:from>
      <xdr:col>3</xdr:col>
      <xdr:colOff>1468440</xdr:colOff>
      <xdr:row>6</xdr:row>
      <xdr:rowOff>155880</xdr:rowOff>
    </xdr:from>
    <xdr:to>
      <xdr:col>4</xdr:col>
      <xdr:colOff>1910520</xdr:colOff>
      <xdr:row>8</xdr:row>
      <xdr:rowOff>445320</xdr:rowOff>
    </xdr:to>
    <xdr:sp macro="" textlink="">
      <xdr:nvSpPr>
        <xdr:cNvPr id="41" name="CustomShape 1">
          <a:extLst>
            <a:ext uri="{FF2B5EF4-FFF2-40B4-BE49-F238E27FC236}">
              <a16:creationId xmlns:a16="http://schemas.microsoft.com/office/drawing/2014/main" id="{00000000-0008-0000-0400-000029000000}"/>
            </a:ext>
          </a:extLst>
        </xdr:cNvPr>
        <xdr:cNvSpPr/>
      </xdr:nvSpPr>
      <xdr:spPr>
        <a:xfrm>
          <a:off x="2379960" y="2794680"/>
          <a:ext cx="3298320" cy="670680"/>
        </a:xfrm>
        <a:prstGeom prst="borderCallout1">
          <a:avLst>
            <a:gd name="adj1" fmla="val 98749"/>
            <a:gd name="adj2" fmla="val 481"/>
            <a:gd name="adj3" fmla="val 298065"/>
            <a:gd name="adj4" fmla="val -4945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000000"/>
              </a:solidFill>
              <a:latin typeface="Meiryo UI"/>
              <a:ea typeface="Meiryo UI"/>
            </a:rPr>
            <a:t>行挿入</a:t>
          </a:r>
          <a:r>
            <a:rPr lang="ja-JP" sz="1400" b="0" strike="noStrike" spc="-1">
              <a:solidFill>
                <a:srgbClr val="000000"/>
              </a:solidFill>
              <a:latin typeface="Meiryo UI"/>
              <a:ea typeface="Meiryo UI"/>
            </a:rPr>
            <a:t>する際は、</a:t>
          </a:r>
          <a:r>
            <a:rPr lang="en-US" sz="1400" b="0" strike="noStrike" spc="-1">
              <a:solidFill>
                <a:srgbClr val="000000"/>
              </a:solidFill>
              <a:latin typeface="Meiryo UI"/>
              <a:ea typeface="Meiryo UI"/>
            </a:rPr>
            <a:t>NO.2</a:t>
          </a:r>
          <a:r>
            <a:rPr lang="ja-JP" sz="1400" b="0" strike="noStrike" spc="-1">
              <a:solidFill>
                <a:srgbClr val="000000"/>
              </a:solidFill>
              <a:latin typeface="Meiryo UI"/>
              <a:ea typeface="Meiryo UI"/>
            </a:rPr>
            <a:t>以降の行をコピーし、</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「コピーしたセルの挿入」を選択してください。</a:t>
          </a:r>
          <a:endParaRPr lang="en-US" sz="1400" b="0" strike="noStrike" spc="-1">
            <a:latin typeface="Times New Roman"/>
          </a:endParaRPr>
        </a:p>
      </xdr:txBody>
    </xdr:sp>
    <xdr:clientData/>
  </xdr:twoCellAnchor>
  <xdr:twoCellAnchor editAs="oneCell">
    <xdr:from>
      <xdr:col>9</xdr:col>
      <xdr:colOff>2674080</xdr:colOff>
      <xdr:row>76</xdr:row>
      <xdr:rowOff>83160</xdr:rowOff>
    </xdr:from>
    <xdr:to>
      <xdr:col>13</xdr:col>
      <xdr:colOff>178920</xdr:colOff>
      <xdr:row>77</xdr:row>
      <xdr:rowOff>144720</xdr:rowOff>
    </xdr:to>
    <xdr:sp macro="" textlink="">
      <xdr:nvSpPr>
        <xdr:cNvPr id="42" name="CustomShape 1">
          <a:extLst>
            <a:ext uri="{FF2B5EF4-FFF2-40B4-BE49-F238E27FC236}">
              <a16:creationId xmlns:a16="http://schemas.microsoft.com/office/drawing/2014/main" id="{00000000-0008-0000-0400-00002A000000}"/>
            </a:ext>
          </a:extLst>
        </xdr:cNvPr>
        <xdr:cNvSpPr/>
      </xdr:nvSpPr>
      <xdr:spPr>
        <a:xfrm>
          <a:off x="15039720" y="54612360"/>
          <a:ext cx="5700240" cy="690120"/>
        </a:xfrm>
        <a:prstGeom prst="borderCallout1">
          <a:avLst>
            <a:gd name="adj1" fmla="val 52404"/>
            <a:gd name="adj2" fmla="val -301"/>
            <a:gd name="adj3" fmla="val -146196"/>
            <a:gd name="adj4" fmla="val -423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概算払を申請する際</a:t>
          </a:r>
          <a:r>
            <a:rPr lang="ja-JP" sz="1400" b="0" strike="noStrike" spc="-1">
              <a:solidFill>
                <a:srgbClr val="000000"/>
              </a:solidFill>
              <a:latin typeface="Meiryo UI"/>
              <a:ea typeface="Meiryo UI"/>
            </a:rPr>
            <a:t>は、左記の会場施設使用料や申請・報告に関する費用を参照し、</a:t>
          </a:r>
          <a:r>
            <a:rPr lang="ja-JP" sz="1400" b="1" strike="noStrike" spc="-1">
              <a:solidFill>
                <a:srgbClr val="FF0000"/>
              </a:solidFill>
              <a:latin typeface="Meiryo UI"/>
              <a:ea typeface="Meiryo UI"/>
            </a:rPr>
            <a:t>申請システムに間違いの無いよう入力してください。</a:t>
          </a:r>
          <a:endParaRPr lang="en-US" sz="1400" b="0" strike="noStrike" spc="-1">
            <a:latin typeface="Times New Roman"/>
          </a:endParaRPr>
        </a:p>
      </xdr:txBody>
    </xdr:sp>
    <xdr:clientData/>
  </xdr:twoCellAnchor>
  <xdr:twoCellAnchor>
    <xdr:from>
      <xdr:col>9</xdr:col>
      <xdr:colOff>2604600</xdr:colOff>
      <xdr:row>71</xdr:row>
      <xdr:rowOff>332280</xdr:rowOff>
    </xdr:from>
    <xdr:to>
      <xdr:col>9</xdr:col>
      <xdr:colOff>2701440</xdr:colOff>
      <xdr:row>76</xdr:row>
      <xdr:rowOff>69120</xdr:rowOff>
    </xdr:to>
    <xdr:sp macro="" textlink="">
      <xdr:nvSpPr>
        <xdr:cNvPr id="43" name="Line 1">
          <a:extLst>
            <a:ext uri="{FF2B5EF4-FFF2-40B4-BE49-F238E27FC236}">
              <a16:creationId xmlns:a16="http://schemas.microsoft.com/office/drawing/2014/main" id="{00000000-0008-0000-0400-00002B000000}"/>
            </a:ext>
          </a:extLst>
        </xdr:cNvPr>
        <xdr:cNvSpPr/>
      </xdr:nvSpPr>
      <xdr:spPr>
        <a:xfrm flipH="1" flipV="1">
          <a:off x="14970240" y="51718320"/>
          <a:ext cx="96840" cy="288000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69120</xdr:colOff>
      <xdr:row>76</xdr:row>
      <xdr:rowOff>83160</xdr:rowOff>
    </xdr:from>
    <xdr:to>
      <xdr:col>9</xdr:col>
      <xdr:colOff>2276280</xdr:colOff>
      <xdr:row>77</xdr:row>
      <xdr:rowOff>144720</xdr:rowOff>
    </xdr:to>
    <xdr:sp macro="" textlink="">
      <xdr:nvSpPr>
        <xdr:cNvPr id="44" name="CustomShape 1">
          <a:extLst>
            <a:ext uri="{FF2B5EF4-FFF2-40B4-BE49-F238E27FC236}">
              <a16:creationId xmlns:a16="http://schemas.microsoft.com/office/drawing/2014/main" id="{00000000-0008-0000-0400-00002C000000}"/>
            </a:ext>
          </a:extLst>
        </xdr:cNvPr>
        <xdr:cNvSpPr/>
      </xdr:nvSpPr>
      <xdr:spPr>
        <a:xfrm>
          <a:off x="10920600" y="54612360"/>
          <a:ext cx="3721320" cy="690120"/>
        </a:xfrm>
        <a:prstGeom prst="borderCallout1">
          <a:avLst>
            <a:gd name="adj1" fmla="val 1950"/>
            <a:gd name="adj2" fmla="val -301"/>
            <a:gd name="adj3" fmla="val -271322"/>
            <a:gd name="adj4" fmla="val 40831"/>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各費用種別ごとに、別添「収支計画明細」の総額と必ず一致しているか確認してください。</a:t>
          </a:r>
          <a:endParaRPr lang="en-US" sz="1400" b="0" strike="noStrike" spc="-1">
            <a:latin typeface="Times New Roman"/>
          </a:endParaRPr>
        </a:p>
      </xdr:txBody>
    </xdr:sp>
    <xdr:clientData/>
  </xdr:twoCellAnchor>
  <xdr:twoCellAnchor editAs="oneCell">
    <xdr:from>
      <xdr:col>7</xdr:col>
      <xdr:colOff>166320</xdr:colOff>
      <xdr:row>6</xdr:row>
      <xdr:rowOff>155880</xdr:rowOff>
    </xdr:from>
    <xdr:to>
      <xdr:col>9</xdr:col>
      <xdr:colOff>2354040</xdr:colOff>
      <xdr:row>8</xdr:row>
      <xdr:rowOff>445320</xdr:rowOff>
    </xdr:to>
    <xdr:sp macro="" textlink="">
      <xdr:nvSpPr>
        <xdr:cNvPr id="45" name="CustomShape 1">
          <a:extLst>
            <a:ext uri="{FF2B5EF4-FFF2-40B4-BE49-F238E27FC236}">
              <a16:creationId xmlns:a16="http://schemas.microsoft.com/office/drawing/2014/main" id="{00000000-0008-0000-0400-00002D000000}"/>
            </a:ext>
          </a:extLst>
        </xdr:cNvPr>
        <xdr:cNvSpPr/>
      </xdr:nvSpPr>
      <xdr:spPr>
        <a:xfrm>
          <a:off x="11017800" y="2794680"/>
          <a:ext cx="3701880" cy="670680"/>
        </a:xfrm>
        <a:prstGeom prst="borderCallout1">
          <a:avLst>
            <a:gd name="adj1" fmla="val 98749"/>
            <a:gd name="adj2" fmla="val 481"/>
            <a:gd name="adj3" fmla="val 214392"/>
            <a:gd name="adj4" fmla="val -230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収支計画書と収支計画明細の予算額</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税抜</a:t>
          </a:r>
          <a:r>
            <a:rPr lang="en-US" sz="1400" b="1" strike="noStrike" spc="-1">
              <a:solidFill>
                <a:srgbClr val="FF0000"/>
              </a:solidFill>
              <a:latin typeface="Meiryo UI"/>
              <a:ea typeface="Meiryo UI"/>
            </a:rPr>
            <a:t>)</a:t>
          </a:r>
          <a:r>
            <a:rPr lang="ja-JP" sz="1400" b="1" strike="noStrike" spc="-1">
              <a:solidFill>
                <a:srgbClr val="FF0000"/>
              </a:solidFill>
              <a:latin typeface="Meiryo UI"/>
              <a:ea typeface="Meiryo UI"/>
            </a:rPr>
            <a:t>の値を必ず一致させてください。※</a:t>
          </a:r>
          <a:r>
            <a:rPr lang="en-US" sz="1400" b="1" strike="noStrike" spc="-1">
              <a:solidFill>
                <a:srgbClr val="FF0000"/>
              </a:solidFill>
              <a:latin typeface="Meiryo UI"/>
              <a:ea typeface="Meiryo UI"/>
            </a:rPr>
            <a:t>OK</a:t>
          </a:r>
          <a:r>
            <a:rPr lang="ja-JP" sz="1400" b="1" strike="noStrike" spc="-1">
              <a:solidFill>
                <a:srgbClr val="FF0000"/>
              </a:solidFill>
              <a:latin typeface="Meiryo UI"/>
              <a:ea typeface="Meiryo UI"/>
            </a:rPr>
            <a:t>と表記される</a:t>
          </a:r>
          <a:endParaRPr lang="en-US" sz="1400" b="0" strike="noStrike" spc="-1">
            <a:latin typeface="Times New Roman"/>
          </a:endParaRPr>
        </a:p>
      </xdr:txBody>
    </xdr:sp>
    <xdr:clientData/>
  </xdr:twoCellAnchor>
  <xdr:twoCellAnchor editAs="oneCell">
    <xdr:from>
      <xdr:col>11</xdr:col>
      <xdr:colOff>1414440</xdr:colOff>
      <xdr:row>6</xdr:row>
      <xdr:rowOff>155880</xdr:rowOff>
    </xdr:from>
    <xdr:to>
      <xdr:col>13</xdr:col>
      <xdr:colOff>1248480</xdr:colOff>
      <xdr:row>8</xdr:row>
      <xdr:rowOff>452160</xdr:rowOff>
    </xdr:to>
    <xdr:sp macro="" textlink="">
      <xdr:nvSpPr>
        <xdr:cNvPr id="46" name="CustomShape 1">
          <a:extLst>
            <a:ext uri="{FF2B5EF4-FFF2-40B4-BE49-F238E27FC236}">
              <a16:creationId xmlns:a16="http://schemas.microsoft.com/office/drawing/2014/main" id="{00000000-0008-0000-0400-00002E000000}"/>
            </a:ext>
          </a:extLst>
        </xdr:cNvPr>
        <xdr:cNvSpPr/>
      </xdr:nvSpPr>
      <xdr:spPr>
        <a:xfrm>
          <a:off x="18764280" y="2794680"/>
          <a:ext cx="3045240" cy="677520"/>
        </a:xfrm>
        <a:prstGeom prst="borderCallout1">
          <a:avLst>
            <a:gd name="adj1" fmla="val 1779"/>
            <a:gd name="adj2" fmla="val -436"/>
            <a:gd name="adj3" fmla="val -72870"/>
            <a:gd name="adj4" fmla="val -10038"/>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まとめ申請の場合は、初回公演の</a:t>
          </a:r>
          <a:endParaRPr lang="en-US" sz="1400" b="0" strike="noStrike" spc="-1">
            <a:latin typeface="Times New Roman"/>
          </a:endParaRPr>
        </a:p>
        <a:p>
          <a:pPr>
            <a:lnSpc>
              <a:spcPct val="100000"/>
            </a:lnSpc>
          </a:pPr>
          <a:r>
            <a:rPr lang="ja-JP" sz="1400" b="0" strike="noStrike" spc="-1">
              <a:solidFill>
                <a:srgbClr val="FF0000"/>
              </a:solidFill>
              <a:latin typeface="Meiryo UI"/>
              <a:ea typeface="Meiryo UI"/>
            </a:rPr>
            <a:t>会場名を記載してください。</a:t>
          </a:r>
          <a:endParaRPr lang="en-US" sz="1400" b="0" strike="noStrike" spc="-1">
            <a:latin typeface="Times New Roman"/>
          </a:endParaRPr>
        </a:p>
      </xdr:txBody>
    </xdr:sp>
    <xdr:clientData/>
  </xdr:twoCellAnchor>
  <xdr:twoCellAnchor editAs="oneCell">
    <xdr:from>
      <xdr:col>9</xdr:col>
      <xdr:colOff>2817360</xdr:colOff>
      <xdr:row>6</xdr:row>
      <xdr:rowOff>155880</xdr:rowOff>
    </xdr:from>
    <xdr:to>
      <xdr:col>10</xdr:col>
      <xdr:colOff>1839960</xdr:colOff>
      <xdr:row>8</xdr:row>
      <xdr:rowOff>445320</xdr:rowOff>
    </xdr:to>
    <xdr:sp macro="" textlink="">
      <xdr:nvSpPr>
        <xdr:cNvPr id="47" name="CustomShape 1">
          <a:extLst>
            <a:ext uri="{FF2B5EF4-FFF2-40B4-BE49-F238E27FC236}">
              <a16:creationId xmlns:a16="http://schemas.microsoft.com/office/drawing/2014/main" id="{00000000-0008-0000-0400-00002F000000}"/>
            </a:ext>
          </a:extLst>
        </xdr:cNvPr>
        <xdr:cNvSpPr/>
      </xdr:nvSpPr>
      <xdr:spPr>
        <a:xfrm>
          <a:off x="15183000" y="2794680"/>
          <a:ext cx="1878840" cy="670680"/>
        </a:xfrm>
        <a:prstGeom prst="borderCallout1">
          <a:avLst>
            <a:gd name="adj1" fmla="val 2830"/>
            <a:gd name="adj2" fmla="val 481"/>
            <a:gd name="adj3" fmla="val -75405"/>
            <a:gd name="adj4" fmla="val -1756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まとめ申請の場合は、</a:t>
          </a:r>
          <a:endParaRPr lang="en-US" sz="1400" b="0" strike="noStrike" spc="-1">
            <a:latin typeface="Times New Roman"/>
          </a:endParaRPr>
        </a:p>
        <a:p>
          <a:pPr>
            <a:lnSpc>
              <a:spcPct val="100000"/>
            </a:lnSpc>
          </a:pPr>
          <a:r>
            <a:rPr lang="en-US" sz="1400" b="0" strike="noStrike" spc="-1">
              <a:solidFill>
                <a:srgbClr val="FF0000"/>
              </a:solidFill>
              <a:latin typeface="Meiryo UI"/>
              <a:ea typeface="Meiryo UI"/>
            </a:rPr>
            <a:t>”</a:t>
          </a:r>
          <a:r>
            <a:rPr lang="ja-JP" sz="1400" b="0" strike="noStrike" spc="-1">
              <a:solidFill>
                <a:srgbClr val="FF0000"/>
              </a:solidFill>
              <a:latin typeface="Meiryo UI"/>
              <a:ea typeface="Meiryo UI"/>
            </a:rPr>
            <a:t>１”と記載してください。</a:t>
          </a:r>
          <a:endParaRPr lang="en-US" sz="14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637200</xdr:colOff>
      <xdr:row>4</xdr:row>
      <xdr:rowOff>318600</xdr:rowOff>
    </xdr:from>
    <xdr:to>
      <xdr:col>3</xdr:col>
      <xdr:colOff>1841040</xdr:colOff>
      <xdr:row>6</xdr:row>
      <xdr:rowOff>330840</xdr:rowOff>
    </xdr:to>
    <xdr:sp macro="" textlink="">
      <xdr:nvSpPr>
        <xdr:cNvPr id="48" name="CustomShape 1">
          <a:extLst>
            <a:ext uri="{FF2B5EF4-FFF2-40B4-BE49-F238E27FC236}">
              <a16:creationId xmlns:a16="http://schemas.microsoft.com/office/drawing/2014/main" id="{00000000-0008-0000-0500-000030000000}"/>
            </a:ext>
          </a:extLst>
        </xdr:cNvPr>
        <xdr:cNvSpPr/>
      </xdr:nvSpPr>
      <xdr:spPr>
        <a:xfrm>
          <a:off x="1192680" y="1794960"/>
          <a:ext cx="3715200" cy="659880"/>
        </a:xfrm>
        <a:prstGeom prst="borderCallout1">
          <a:avLst>
            <a:gd name="adj1" fmla="val 49769"/>
            <a:gd name="adj2" fmla="val -162"/>
            <a:gd name="adj3" fmla="val 93984"/>
            <a:gd name="adj4" fmla="val -9654"/>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FF0000"/>
              </a:solidFill>
              <a:latin typeface="Meiryo UI"/>
              <a:ea typeface="Meiryo UI"/>
            </a:rPr>
            <a:t>前シート「収支計画書」の補助対象経費における</a:t>
          </a:r>
          <a:br/>
          <a:r>
            <a:rPr lang="ja-JP" sz="1400" b="0" strike="noStrike" spc="-1">
              <a:solidFill>
                <a:srgbClr val="FF0000"/>
              </a:solidFill>
              <a:latin typeface="Meiryo UI"/>
              <a:ea typeface="Meiryo UI"/>
            </a:rPr>
            <a:t>費用種別と対応しています。</a:t>
          </a:r>
          <a:endParaRPr lang="en-US" sz="1400" b="0" strike="noStrike" spc="-1">
            <a:latin typeface="Times New Roman"/>
          </a:endParaRPr>
        </a:p>
      </xdr:txBody>
    </xdr:sp>
    <xdr:clientData/>
  </xdr:twoCellAnchor>
  <xdr:twoCellAnchor editAs="oneCell">
    <xdr:from>
      <xdr:col>11</xdr:col>
      <xdr:colOff>180000</xdr:colOff>
      <xdr:row>4</xdr:row>
      <xdr:rowOff>318600</xdr:rowOff>
    </xdr:from>
    <xdr:to>
      <xdr:col>14</xdr:col>
      <xdr:colOff>926640</xdr:colOff>
      <xdr:row>6</xdr:row>
      <xdr:rowOff>330840</xdr:rowOff>
    </xdr:to>
    <xdr:sp macro="" textlink="">
      <xdr:nvSpPr>
        <xdr:cNvPr id="49" name="CustomShape 1">
          <a:extLst>
            <a:ext uri="{FF2B5EF4-FFF2-40B4-BE49-F238E27FC236}">
              <a16:creationId xmlns:a16="http://schemas.microsoft.com/office/drawing/2014/main" id="{00000000-0008-0000-0500-000031000000}"/>
            </a:ext>
          </a:extLst>
        </xdr:cNvPr>
        <xdr:cNvSpPr/>
      </xdr:nvSpPr>
      <xdr:spPr>
        <a:xfrm>
          <a:off x="18831600" y="1794960"/>
          <a:ext cx="3717720" cy="659880"/>
        </a:xfrm>
        <a:prstGeom prst="borderCallout1">
          <a:avLst>
            <a:gd name="adj1" fmla="val 47729"/>
            <a:gd name="adj2" fmla="val 213"/>
            <a:gd name="adj3" fmla="val 153168"/>
            <a:gd name="adj4" fmla="val -83063"/>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0" strike="noStrike" spc="-1">
              <a:solidFill>
                <a:srgbClr val="000000"/>
              </a:solidFill>
              <a:latin typeface="Meiryo UI"/>
              <a:ea typeface="Meiryo UI"/>
            </a:rPr>
            <a:t>事前着手をする場合は、プルダウンリストから</a:t>
          </a:r>
          <a:r>
            <a:rPr lang="ja-JP" sz="1400" b="0" strike="noStrike" spc="-1">
              <a:solidFill>
                <a:srgbClr val="FF0000"/>
              </a:solidFill>
              <a:latin typeface="Meiryo UI"/>
              <a:ea typeface="Meiryo UI"/>
            </a:rPr>
            <a:t>「✓」</a:t>
          </a:r>
          <a:endParaRPr lang="en-US" sz="1400" b="0" strike="noStrike" spc="-1">
            <a:latin typeface="Times New Roman"/>
          </a:endParaRPr>
        </a:p>
        <a:p>
          <a:pPr>
            <a:lnSpc>
              <a:spcPct val="100000"/>
            </a:lnSpc>
          </a:pPr>
          <a:r>
            <a:rPr lang="ja-JP" sz="1400" b="0" strike="noStrike" spc="-1">
              <a:solidFill>
                <a:srgbClr val="000000"/>
              </a:solidFill>
              <a:latin typeface="Meiryo UI"/>
              <a:ea typeface="Meiryo UI"/>
            </a:rPr>
            <a:t>を選択してください。</a:t>
          </a:r>
          <a:endParaRPr lang="en-US" sz="1400" b="0" strike="noStrike" spc="-1">
            <a:latin typeface="Times New Roman"/>
          </a:endParaRPr>
        </a:p>
      </xdr:txBody>
    </xdr:sp>
    <xdr:clientData/>
  </xdr:twoCellAnchor>
  <xdr:twoCellAnchor editAs="oneCell">
    <xdr:from>
      <xdr:col>10</xdr:col>
      <xdr:colOff>1815120</xdr:colOff>
      <xdr:row>0</xdr:row>
      <xdr:rowOff>290880</xdr:rowOff>
    </xdr:from>
    <xdr:to>
      <xdr:col>14</xdr:col>
      <xdr:colOff>927000</xdr:colOff>
      <xdr:row>2</xdr:row>
      <xdr:rowOff>399960</xdr:rowOff>
    </xdr:to>
    <xdr:sp macro="" textlink="">
      <xdr:nvSpPr>
        <xdr:cNvPr id="50" name="CustomShape 1">
          <a:extLst>
            <a:ext uri="{FF2B5EF4-FFF2-40B4-BE49-F238E27FC236}">
              <a16:creationId xmlns:a16="http://schemas.microsoft.com/office/drawing/2014/main" id="{00000000-0008-0000-0500-000032000000}"/>
            </a:ext>
          </a:extLst>
        </xdr:cNvPr>
        <xdr:cNvSpPr/>
      </xdr:nvSpPr>
      <xdr:spPr>
        <a:xfrm>
          <a:off x="17840520" y="290880"/>
          <a:ext cx="4709160" cy="708840"/>
        </a:xfrm>
        <a:prstGeom prst="borderCallout1">
          <a:avLst>
            <a:gd name="adj1" fmla="val 47729"/>
            <a:gd name="adj2" fmla="val 213"/>
            <a:gd name="adj3" fmla="val 132002"/>
            <a:gd name="adj4" fmla="val -12009"/>
          </a:avLst>
        </a:prstGeom>
        <a:solidFill>
          <a:srgbClr val="CCFFFF"/>
        </a:solid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1400" b="1" strike="noStrike" spc="-1">
              <a:solidFill>
                <a:srgbClr val="FF0000"/>
              </a:solidFill>
              <a:latin typeface="Meiryo UI"/>
              <a:ea typeface="Meiryo UI"/>
            </a:rPr>
            <a:t>事前着手届出書を提出する場合、必ず記載ください。また、</a:t>
          </a:r>
          <a:endParaRPr lang="en-US" sz="1400" b="0" strike="noStrike" spc="-1">
            <a:latin typeface="Times New Roman"/>
          </a:endParaRPr>
        </a:p>
        <a:p>
          <a:pPr>
            <a:lnSpc>
              <a:spcPct val="100000"/>
            </a:lnSpc>
          </a:pPr>
          <a:r>
            <a:rPr lang="ja-JP" sz="1400" b="1" strike="noStrike" spc="-1">
              <a:solidFill>
                <a:srgbClr val="FF0000"/>
              </a:solidFill>
              <a:latin typeface="Meiryo UI"/>
              <a:ea typeface="Meiryo UI"/>
            </a:rPr>
            <a:t>事前着手費用について、</a:t>
          </a:r>
          <a:r>
            <a:rPr lang="en-US" sz="1400" b="1" strike="noStrike" spc="-1">
              <a:solidFill>
                <a:srgbClr val="FF0000"/>
              </a:solidFill>
              <a:latin typeface="Meiryo UI"/>
              <a:ea typeface="Meiryo UI"/>
            </a:rPr>
            <a:t>J</a:t>
          </a:r>
          <a:r>
            <a:rPr lang="ja-JP" sz="1400" b="1" strike="noStrike" spc="-1">
              <a:solidFill>
                <a:srgbClr val="FF0000"/>
              </a:solidFill>
              <a:latin typeface="Meiryo UI"/>
              <a:ea typeface="Meiryo UI"/>
            </a:rPr>
            <a:t>列と</a:t>
          </a:r>
          <a:r>
            <a:rPr lang="en-US" sz="1400" b="1" strike="noStrike" spc="-1">
              <a:solidFill>
                <a:srgbClr val="FF0000"/>
              </a:solidFill>
              <a:latin typeface="Meiryo UI"/>
              <a:ea typeface="Meiryo UI"/>
            </a:rPr>
            <a:t>K</a:t>
          </a:r>
          <a:r>
            <a:rPr lang="ja-JP" sz="1400" b="1" strike="noStrike" spc="-1">
              <a:solidFill>
                <a:srgbClr val="FF0000"/>
              </a:solidFill>
              <a:latin typeface="Meiryo UI"/>
              <a:ea typeface="Meiryo UI"/>
            </a:rPr>
            <a:t>列を必ず入力してください。</a:t>
          </a:r>
          <a:endParaRPr lang="en-US" sz="14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MJ1048576"/>
  <sheetViews>
    <sheetView showGridLines="0" tabSelected="1" topLeftCell="A52" zoomScale="55" zoomScaleNormal="55" workbookViewId="0">
      <selection activeCell="G59" sqref="G59"/>
    </sheetView>
  </sheetViews>
  <sheetFormatPr defaultColWidth="12.875" defaultRowHeight="18.75" zeroHeight="1" outlineLevelCol="1"/>
  <cols>
    <col min="1" max="1" width="2" style="2" customWidth="1"/>
    <col min="2" max="2" width="5.25" style="2" customWidth="1"/>
    <col min="3" max="3" width="4.625" style="2" customWidth="1"/>
    <col min="4" max="4" width="36.875" style="2" customWidth="1"/>
    <col min="5" max="5" width="27.5" style="2" customWidth="1"/>
    <col min="6" max="6" width="43.375" style="2" customWidth="1"/>
    <col min="7" max="7" width="20.625" style="3" customWidth="1"/>
    <col min="8" max="8" width="15" style="3" customWidth="1"/>
    <col min="9" max="9" width="4.625" style="2" customWidth="1"/>
    <col min="10" max="10" width="36.875" style="4" customWidth="1"/>
    <col min="11" max="12" width="27.5" style="2" customWidth="1"/>
    <col min="13" max="13" width="14" style="4" customWidth="1"/>
    <col min="14" max="14" width="40.75" style="4" customWidth="1"/>
    <col min="15" max="15" width="10" style="2" customWidth="1"/>
    <col min="16" max="17" width="5.25" style="2" customWidth="1"/>
    <col min="18" max="18" width="11.375" style="2" customWidth="1"/>
    <col min="19" max="20" width="21.75" style="2" customWidth="1"/>
    <col min="21" max="21" width="19.375" style="2" customWidth="1"/>
    <col min="22" max="23" width="48.375" style="2" customWidth="1"/>
    <col min="24" max="27" width="24.5" style="5" hidden="1" customWidth="1" outlineLevel="1"/>
    <col min="28" max="33" width="10.5" style="2" hidden="1" customWidth="1"/>
    <col min="34" max="1024" width="12.875" style="2" hidden="1"/>
  </cols>
  <sheetData>
    <row r="1" spans="2:33"/>
    <row r="2" spans="2:33" ht="28.5">
      <c r="B2" s="6"/>
      <c r="C2" s="6"/>
      <c r="D2" s="6"/>
      <c r="E2" s="6"/>
      <c r="F2" s="6"/>
      <c r="G2" s="6"/>
      <c r="H2" s="6" t="s">
        <v>0</v>
      </c>
      <c r="I2" s="6"/>
      <c r="J2" s="6"/>
      <c r="K2" s="6"/>
      <c r="L2" s="6"/>
      <c r="M2" s="6"/>
      <c r="N2" s="6"/>
      <c r="O2" s="6"/>
      <c r="P2" s="6"/>
    </row>
    <row r="3" spans="2:33" ht="15" customHeight="1">
      <c r="B3" s="7"/>
      <c r="C3" s="8"/>
      <c r="D3" s="8"/>
      <c r="E3" s="8"/>
      <c r="F3" s="8"/>
      <c r="G3" s="9"/>
      <c r="H3" s="9"/>
      <c r="I3" s="8"/>
      <c r="J3" s="10"/>
      <c r="K3" s="8"/>
      <c r="L3" s="8"/>
      <c r="M3" s="10"/>
      <c r="N3" s="10"/>
      <c r="O3" s="10"/>
      <c r="P3" s="11"/>
    </row>
    <row r="4" spans="2:33" ht="64.900000000000006" customHeight="1">
      <c r="B4" s="12"/>
      <c r="C4" s="13" t="s">
        <v>1</v>
      </c>
      <c r="D4" s="14"/>
      <c r="E4" s="274" t="s">
        <v>2</v>
      </c>
      <c r="F4" s="274"/>
      <c r="G4" s="274"/>
      <c r="H4" s="274"/>
      <c r="I4" s="274"/>
      <c r="J4" s="15" t="s">
        <v>3</v>
      </c>
      <c r="K4" s="16" t="s">
        <v>4</v>
      </c>
      <c r="L4" s="17"/>
      <c r="M4" s="18"/>
      <c r="N4" s="19"/>
      <c r="O4" s="20"/>
      <c r="P4" s="21"/>
      <c r="Y4" s="275"/>
      <c r="Z4" s="275"/>
    </row>
    <row r="5" spans="2:33" ht="64.900000000000006" customHeight="1">
      <c r="B5" s="22"/>
      <c r="C5" s="23" t="s">
        <v>5</v>
      </c>
      <c r="D5" s="24"/>
      <c r="E5" s="274" t="s">
        <v>6</v>
      </c>
      <c r="F5" s="274"/>
      <c r="G5" s="274"/>
      <c r="H5" s="274"/>
      <c r="I5" s="274"/>
      <c r="J5" s="25" t="s">
        <v>7</v>
      </c>
      <c r="K5" s="26">
        <v>1</v>
      </c>
      <c r="L5" s="27" t="s">
        <v>8</v>
      </c>
      <c r="M5" s="276" t="s">
        <v>9</v>
      </c>
      <c r="N5" s="276"/>
      <c r="O5" s="276"/>
      <c r="P5" s="21"/>
    </row>
    <row r="6" spans="2:33" ht="15" customHeight="1">
      <c r="B6" s="28"/>
      <c r="C6" s="29"/>
      <c r="D6" s="29"/>
      <c r="E6" s="29"/>
      <c r="F6" s="29"/>
      <c r="G6" s="30"/>
      <c r="H6" s="30"/>
      <c r="I6" s="29"/>
      <c r="J6" s="31"/>
      <c r="K6" s="29"/>
      <c r="L6" s="32"/>
      <c r="M6" s="31"/>
      <c r="N6" s="31"/>
      <c r="O6" s="29"/>
      <c r="P6" s="33"/>
    </row>
    <row r="7" spans="2:33" ht="15" customHeight="1">
      <c r="G7" s="34"/>
      <c r="H7" s="34"/>
      <c r="J7" s="35"/>
      <c r="L7" s="36"/>
      <c r="M7" s="35"/>
      <c r="N7" s="35"/>
    </row>
    <row r="8" spans="2:33" ht="15" customHeight="1">
      <c r="G8" s="34"/>
      <c r="H8" s="34"/>
      <c r="J8" s="35"/>
      <c r="L8" s="36"/>
      <c r="M8" s="35"/>
      <c r="N8" s="35"/>
    </row>
    <row r="9" spans="2:33" ht="40.9" customHeight="1">
      <c r="G9" s="34"/>
      <c r="H9" s="34"/>
      <c r="M9" s="35"/>
      <c r="N9" s="35"/>
    </row>
    <row r="10" spans="2:33" ht="36" customHeight="1">
      <c r="B10" s="37" t="s">
        <v>10</v>
      </c>
      <c r="C10" s="38"/>
      <c r="D10" s="38"/>
      <c r="E10" s="38"/>
      <c r="F10" s="38"/>
      <c r="G10" s="39"/>
      <c r="H10" s="39"/>
      <c r="I10" s="38"/>
      <c r="J10" s="40"/>
      <c r="K10" s="38"/>
      <c r="L10" s="38"/>
      <c r="M10" s="40"/>
      <c r="N10" s="40"/>
      <c r="O10" s="38"/>
      <c r="P10" s="11"/>
      <c r="S10" s="41"/>
      <c r="T10" s="41"/>
      <c r="X10" s="41" t="s">
        <v>11</v>
      </c>
      <c r="Y10" s="42"/>
      <c r="AA10" s="42"/>
    </row>
    <row r="11" spans="2:33" ht="48.75" customHeight="1">
      <c r="B11" s="12"/>
      <c r="C11" s="1" t="s">
        <v>12</v>
      </c>
      <c r="D11" s="43" t="s">
        <v>13</v>
      </c>
      <c r="E11" s="44" t="s">
        <v>14</v>
      </c>
      <c r="F11" s="44" t="s">
        <v>15</v>
      </c>
      <c r="G11" s="45" t="s">
        <v>16</v>
      </c>
      <c r="H11" s="45" t="s">
        <v>17</v>
      </c>
      <c r="I11" s="269" t="s">
        <v>18</v>
      </c>
      <c r="J11" s="269"/>
      <c r="K11" s="269"/>
      <c r="L11" s="269"/>
      <c r="M11" s="269"/>
      <c r="N11" s="269"/>
      <c r="O11" s="269"/>
      <c r="P11" s="21"/>
      <c r="R11" s="46" t="s">
        <v>19</v>
      </c>
      <c r="S11" s="47"/>
      <c r="T11" s="48"/>
      <c r="U11" s="49"/>
      <c r="V11" s="50"/>
      <c r="X11" s="51" t="s">
        <v>20</v>
      </c>
      <c r="Y11" s="52"/>
      <c r="Z11" s="51"/>
      <c r="AA11" s="52"/>
      <c r="AB11" s="53" t="s">
        <v>21</v>
      </c>
      <c r="AC11" s="54"/>
      <c r="AD11" s="54"/>
      <c r="AE11" s="54"/>
      <c r="AF11" s="54"/>
      <c r="AG11" s="54"/>
    </row>
    <row r="12" spans="2:33" ht="64.349999999999994" customHeight="1">
      <c r="B12" s="55"/>
      <c r="C12" s="56">
        <v>1</v>
      </c>
      <c r="D12" s="57" t="s">
        <v>22</v>
      </c>
      <c r="E12" s="57" t="s">
        <v>23</v>
      </c>
      <c r="F12" s="57" t="s">
        <v>24</v>
      </c>
      <c r="G12" s="58">
        <v>720000</v>
      </c>
      <c r="H12" s="59" t="str">
        <f>IF(AC12=0,"",IF(AD12="支払先名称・費用種別・経費項目の重複なし",IF(ISBLANK(G12)=1,"",IF(SUMIFS('（別添）収支計画明細 (JLOX)'!$I:$I,'（別添）収支計画明細 (JLOX)'!$C:$C,'収支計画書（JLOX）'!D12,'（別添）収支計画明細 (JLOX)'!$D:$D,'収支計画書（JLOX）'!F12)=G12,"OK","明細の金額と不一致")),AD12))</f>
        <v>OK</v>
      </c>
      <c r="I12" s="273" t="s">
        <v>25</v>
      </c>
      <c r="J12" s="273"/>
      <c r="K12" s="273"/>
      <c r="L12" s="273"/>
      <c r="M12" s="273"/>
      <c r="N12" s="273"/>
      <c r="O12" s="273"/>
      <c r="P12" s="21"/>
      <c r="R12" s="60"/>
      <c r="S12" s="61"/>
      <c r="T12" s="62" t="s">
        <v>26</v>
      </c>
      <c r="V12" s="63"/>
      <c r="X12" s="64" t="s">
        <v>27</v>
      </c>
      <c r="Y12" s="65">
        <f>SUMIF($E$12:$E$29,X12,$G$12:$G$29)</f>
        <v>1120000</v>
      </c>
      <c r="Z12" s="64" t="s">
        <v>28</v>
      </c>
      <c r="AA12" s="66">
        <f>SUMIF($E$12:$E$29,Z12,$G$12:$G$29)</f>
        <v>960000</v>
      </c>
      <c r="AB12" s="54"/>
      <c r="AC12" s="54">
        <f t="shared" ref="AC12:AC29" si="0">COUNTIFS($D$12:$D$29,D12,$F$12:$F$29,F12)</f>
        <v>1</v>
      </c>
      <c r="AD12" s="67" t="str">
        <f t="shared" ref="AD12:AD29" si="1">IF(AC12&gt;1,"支払先名称・費用種別・経費項目の重複あり","支払先名称・費用種別・経費項目の重複なし")</f>
        <v>支払先名称・費用種別・経費項目の重複なし</v>
      </c>
      <c r="AE12" s="54"/>
      <c r="AF12" s="54"/>
      <c r="AG12" s="54"/>
    </row>
    <row r="13" spans="2:33" ht="64.349999999999994" customHeight="1">
      <c r="B13" s="12"/>
      <c r="C13" s="68" t="e">
        <f t="array" aca="1" ref="C13" ca="1">IF(ISBLANK(INDIRECT("C"&amp;ROW()-1))=1,MAX(OFFSET($C$12,0,0,ROW()-ROW($C$12),1))+COUNTBLANK(OFFSET($C$12,0,0,ROW()-ROW($C$12),1))+1,MAX(OFFSET($C$12,0,0,ROW()-ROW($C$12),1)+1))</f>
        <v>#VALUE!</v>
      </c>
      <c r="D13" s="57" t="s">
        <v>22</v>
      </c>
      <c r="E13" s="57" t="s">
        <v>28</v>
      </c>
      <c r="F13" s="57" t="s">
        <v>29</v>
      </c>
      <c r="G13" s="58">
        <v>120000</v>
      </c>
      <c r="H13" s="59" t="str">
        <f>IF(AC13=0,"",IF(AD13="支払先名称・費用種別・経費項目の重複なし",IF(ISBLANK(G13)=1,"",IF(SUMIFS('（別添）収支計画明細 (JLOX)'!$I:$I,'（別添）収支計画明細 (JLOX)'!$C:$C,'収支計画書（JLOX）'!D13,'（別添）収支計画明細 (JLOX)'!$D:$D,'収支計画書（JLOX）'!F13)=G13,"OK","明細の金額と不一致")),AD13))</f>
        <v>OK</v>
      </c>
      <c r="I13" s="273" t="s">
        <v>30</v>
      </c>
      <c r="J13" s="273"/>
      <c r="K13" s="273"/>
      <c r="L13" s="273"/>
      <c r="M13" s="273"/>
      <c r="N13" s="273"/>
      <c r="O13" s="273"/>
      <c r="P13" s="21"/>
      <c r="R13" s="60"/>
      <c r="S13" s="69"/>
      <c r="T13" s="62" t="s">
        <v>31</v>
      </c>
      <c r="V13" s="63"/>
      <c r="X13" s="64" t="s">
        <v>23</v>
      </c>
      <c r="Y13" s="65">
        <f>SUMIF($E$12:$E$29,X13,$G$12:$G$29)</f>
        <v>720000</v>
      </c>
      <c r="Z13" s="64" t="s">
        <v>32</v>
      </c>
      <c r="AA13" s="66">
        <f>SUMIF($E$12:$E$29,Z13,$G$12:$G$29)</f>
        <v>648000</v>
      </c>
      <c r="AB13" s="54"/>
      <c r="AC13" s="54">
        <f t="shared" si="0"/>
        <v>1</v>
      </c>
      <c r="AD13" s="67" t="str">
        <f t="shared" si="1"/>
        <v>支払先名称・費用種別・経費項目の重複なし</v>
      </c>
      <c r="AE13" s="54"/>
      <c r="AF13" s="54"/>
      <c r="AG13" s="54"/>
    </row>
    <row r="14" spans="2:33" ht="64.349999999999994" customHeight="1">
      <c r="B14" s="12" t="s">
        <v>33</v>
      </c>
      <c r="C14" s="68" t="e">
        <f t="array" aca="1" ref="C14" ca="1">IF(ISBLANK(INDIRECT("C"&amp;ROW()-1))=1,MAX(OFFSET($C$12,0,0,ROW()-ROW($C$12),1))+COUNTBLANK(OFFSET($C$12,0,0,ROW()-ROW($C$12),1))+1,MAX(OFFSET($C$12,0,0,ROW()-ROW($C$12),1)+1))</f>
        <v>#VALUE!</v>
      </c>
      <c r="D14" s="57" t="s">
        <v>34</v>
      </c>
      <c r="E14" s="57" t="s">
        <v>27</v>
      </c>
      <c r="F14" s="57" t="s">
        <v>35</v>
      </c>
      <c r="G14" s="58">
        <v>80000</v>
      </c>
      <c r="H14" s="59" t="str">
        <f>IF(AC14=0,"",IF(AD14="支払先名称・費用種別・経費項目の重複なし",IF(ISBLANK(G14)=1,"",IF(SUMIFS('（別添）収支計画明細 (JLOX)'!$I:$I,'（別添）収支計画明細 (JLOX)'!$C:$C,'収支計画書（JLOX）'!D14,'（別添）収支計画明細 (JLOX)'!$D:$D,'収支計画書（JLOX）'!F14)=G14,"OK","明細の金額と不一致")),AD14))</f>
        <v>OK</v>
      </c>
      <c r="I14" s="273" t="s">
        <v>36</v>
      </c>
      <c r="J14" s="273"/>
      <c r="K14" s="273"/>
      <c r="L14" s="273"/>
      <c r="M14" s="273"/>
      <c r="N14" s="273"/>
      <c r="O14" s="273"/>
      <c r="P14" s="21"/>
      <c r="R14" s="60"/>
      <c r="S14" s="70"/>
      <c r="T14" s="62" t="s">
        <v>37</v>
      </c>
      <c r="V14" s="63"/>
      <c r="X14" s="64" t="s">
        <v>38</v>
      </c>
      <c r="Y14" s="65">
        <f>SUMIF($E$12:$E$29,X14,$G$12:$G$29)</f>
        <v>240000</v>
      </c>
      <c r="Z14" s="64" t="s">
        <v>39</v>
      </c>
      <c r="AA14" s="66">
        <f>SUMIF($E$12:$E$29,Z14,$G$12:$G$29)</f>
        <v>50000</v>
      </c>
      <c r="AB14" s="54"/>
      <c r="AC14" s="54">
        <f t="shared" si="0"/>
        <v>1</v>
      </c>
      <c r="AD14" s="67" t="str">
        <f t="shared" si="1"/>
        <v>支払先名称・費用種別・経費項目の重複なし</v>
      </c>
      <c r="AE14" s="54"/>
      <c r="AF14" s="54"/>
      <c r="AG14" s="54"/>
    </row>
    <row r="15" spans="2:33" ht="64.349999999999994" customHeight="1">
      <c r="B15" s="12"/>
      <c r="C15" s="68" t="e">
        <f t="array" aca="1" ref="C15" ca="1">IF(ISBLANK(INDIRECT("C"&amp;ROW()-1))=1,MAX(OFFSET($C$12,0,0,ROW()-ROW($C$12),1))+COUNTBLANK(OFFSET($C$12,0,0,ROW()-ROW($C$12),1))+1,MAX(OFFSET($C$12,0,0,ROW()-ROW($C$12),1)+1))</f>
        <v>#VALUE!</v>
      </c>
      <c r="D15" s="57" t="s">
        <v>40</v>
      </c>
      <c r="E15" s="57" t="s">
        <v>28</v>
      </c>
      <c r="F15" s="71" t="s">
        <v>29</v>
      </c>
      <c r="G15" s="72">
        <v>160000</v>
      </c>
      <c r="H15" s="59" t="str">
        <f>IF(AC15=0,"",IF(AD15="支払先名称・費用種別・経費項目の重複なし",IF(ISBLANK(G15)=1,"",IF(SUMIFS('（別添）収支計画明細 (JLOX)'!$I:$I,'（別添）収支計画明細 (JLOX)'!$C:$C,'収支計画書（JLOX）'!D15,'（別添）収支計画明細 (JLOX)'!$D:$D,'収支計画書（JLOX）'!F15)=G15,"OK","明細の金額と不一致")),AD15))</f>
        <v>OK</v>
      </c>
      <c r="I15" s="271" t="s">
        <v>41</v>
      </c>
      <c r="J15" s="271"/>
      <c r="K15" s="271"/>
      <c r="L15" s="271"/>
      <c r="M15" s="271"/>
      <c r="N15" s="271"/>
      <c r="O15" s="271"/>
      <c r="P15" s="21"/>
      <c r="AB15" s="54"/>
      <c r="AC15" s="54">
        <f t="shared" si="0"/>
        <v>1</v>
      </c>
      <c r="AD15" s="67" t="str">
        <f t="shared" si="1"/>
        <v>支払先名称・費用種別・経費項目の重複なし</v>
      </c>
      <c r="AE15" s="54"/>
      <c r="AF15" s="54"/>
      <c r="AG15" s="54"/>
    </row>
    <row r="16" spans="2:33" ht="64.349999999999994" customHeight="1">
      <c r="B16" s="12"/>
      <c r="C16" s="68" t="e">
        <f t="array" aca="1" ref="C16" ca="1">IF(ISBLANK(INDIRECT("C"&amp;ROW()-1))=1,MAX(OFFSET($C$12,0,0,ROW()-ROW($C$12),1))+COUNTBLANK(OFFSET($C$12,0,0,ROW()-ROW($C$12),1))+1,MAX(OFFSET($C$12,0,0,ROW()-ROW($C$12),1)+1))</f>
        <v>#VALUE!</v>
      </c>
      <c r="D16" s="57" t="s">
        <v>42</v>
      </c>
      <c r="E16" s="57" t="s">
        <v>27</v>
      </c>
      <c r="F16" s="71" t="s">
        <v>35</v>
      </c>
      <c r="G16" s="72">
        <v>80000</v>
      </c>
      <c r="H16" s="59" t="str">
        <f>IF(AC16=0,"",IF(AD16="支払先名称・費用種別・経費項目の重複なし",IF(ISBLANK(G16)=1,"",IF(SUMIFS('（別添）収支計画明細 (JLOX)'!$I:$I,'（別添）収支計画明細 (JLOX)'!$C:$C,'収支計画書（JLOX）'!D16,'（別添）収支計画明細 (JLOX)'!$D:$D,'収支計画書（JLOX）'!F16)=G16,"OK","明細の金額と不一致")),AD16))</f>
        <v>OK</v>
      </c>
      <c r="I16" s="266" t="s">
        <v>25</v>
      </c>
      <c r="J16" s="266"/>
      <c r="K16" s="266"/>
      <c r="L16" s="266"/>
      <c r="M16" s="266"/>
      <c r="N16" s="266"/>
      <c r="O16" s="266"/>
      <c r="P16" s="21"/>
      <c r="AB16" s="54"/>
      <c r="AC16" s="54">
        <f t="shared" si="0"/>
        <v>1</v>
      </c>
      <c r="AD16" s="67" t="str">
        <f t="shared" si="1"/>
        <v>支払先名称・費用種別・経費項目の重複なし</v>
      </c>
      <c r="AE16" s="54"/>
      <c r="AF16" s="54"/>
      <c r="AG16" s="54"/>
    </row>
    <row r="17" spans="2:33" ht="64.349999999999994" customHeight="1">
      <c r="B17" s="12"/>
      <c r="C17" s="68" t="e">
        <f t="array" aca="1" ref="C17" ca="1">IF(ISBLANK(INDIRECT("C"&amp;ROW()-1))=1,MAX(OFFSET($C$12,0,0,ROW()-ROW($C$12),1))+COUNTBLANK(OFFSET($C$12,0,0,ROW()-ROW($C$12),1))+1,MAX(OFFSET($C$12,0,0,ROW()-ROW($C$12),1)+1))</f>
        <v>#VALUE!</v>
      </c>
      <c r="D17" s="57" t="s">
        <v>43</v>
      </c>
      <c r="E17" s="57" t="s">
        <v>27</v>
      </c>
      <c r="F17" s="71" t="s">
        <v>35</v>
      </c>
      <c r="G17" s="72">
        <v>480000</v>
      </c>
      <c r="H17" s="59" t="str">
        <f>IF(AC17=0,"",IF(AD17="支払先名称・費用種別・経費項目の重複なし",IF(ISBLANK(G17)=1,"",IF(SUMIFS('（別添）収支計画明細 (JLOX)'!$I:$I,'（別添）収支計画明細 (JLOX)'!$C:$C,'収支計画書（JLOX）'!D17,'（別添）収支計画明細 (JLOX)'!$D:$D,'収支計画書（JLOX）'!F17)=G17,"OK","明細の金額と不一致")),AD17))</f>
        <v>OK</v>
      </c>
      <c r="I17" s="271" t="s">
        <v>44</v>
      </c>
      <c r="J17" s="271"/>
      <c r="K17" s="271"/>
      <c r="L17" s="271"/>
      <c r="M17" s="271"/>
      <c r="N17" s="271"/>
      <c r="O17" s="271"/>
      <c r="P17" s="21"/>
      <c r="AB17" s="54"/>
      <c r="AC17" s="54">
        <f t="shared" si="0"/>
        <v>1</v>
      </c>
      <c r="AD17" s="67" t="str">
        <f t="shared" si="1"/>
        <v>支払先名称・費用種別・経費項目の重複なし</v>
      </c>
      <c r="AE17" s="54"/>
      <c r="AF17" s="54"/>
      <c r="AG17" s="54"/>
    </row>
    <row r="18" spans="2:33" ht="64.349999999999994" customHeight="1">
      <c r="B18" s="12"/>
      <c r="C18" s="68" t="e">
        <f t="array" aca="1" ref="C18" ca="1">IF(ISBLANK(INDIRECT("C"&amp;ROW()-1))=1,MAX(OFFSET($C$12,0,0,ROW()-ROW($C$12),1))+COUNTBLANK(OFFSET($C$12,0,0,ROW()-ROW($C$12),1))+1,MAX(OFFSET($C$12,0,0,ROW()-ROW($C$12),1)+1))</f>
        <v>#VALUE!</v>
      </c>
      <c r="D18" s="57" t="s">
        <v>45</v>
      </c>
      <c r="E18" s="57" t="s">
        <v>27</v>
      </c>
      <c r="F18" s="57" t="s">
        <v>35</v>
      </c>
      <c r="G18" s="58">
        <v>160000</v>
      </c>
      <c r="H18" s="59" t="str">
        <f>IF(AC18=0,"",IF(AD18="支払先名称・費用種別・経費項目の重複なし",IF(ISBLANK(G18)=1,"",IF(SUMIFS('（別添）収支計画明細 (JLOX)'!$I:$I,'（別添）収支計画明細 (JLOX)'!$C:$C,'収支計画書（JLOX）'!D18,'（別添）収支計画明細 (JLOX)'!$D:$D,'収支計画書（JLOX）'!F18)=G18,"OK","明細の金額と不一致")),AD18))</f>
        <v>OK</v>
      </c>
      <c r="I18" s="273" t="s">
        <v>46</v>
      </c>
      <c r="J18" s="273"/>
      <c r="K18" s="273"/>
      <c r="L18" s="273"/>
      <c r="M18" s="273"/>
      <c r="N18" s="273"/>
      <c r="O18" s="273"/>
      <c r="P18" s="21"/>
      <c r="R18" s="60"/>
      <c r="S18" s="73"/>
      <c r="T18" s="62" t="s">
        <v>47</v>
      </c>
      <c r="V18" s="63"/>
      <c r="X18" s="51" t="s">
        <v>48</v>
      </c>
      <c r="Y18" s="52"/>
      <c r="Z18" s="51"/>
      <c r="AA18" s="52"/>
      <c r="AB18" s="54"/>
      <c r="AC18" s="54">
        <f t="shared" si="0"/>
        <v>1</v>
      </c>
      <c r="AD18" s="67" t="str">
        <f t="shared" si="1"/>
        <v>支払先名称・費用種別・経費項目の重複なし</v>
      </c>
      <c r="AE18" s="54"/>
      <c r="AF18" s="54"/>
      <c r="AG18" s="54"/>
    </row>
    <row r="19" spans="2:33" ht="64.349999999999994" customHeight="1">
      <c r="B19" s="12"/>
      <c r="C19" s="68" t="e">
        <f t="array" aca="1" ref="C19" ca="1">IF(ISBLANK(INDIRECT("C"&amp;ROW()-1))=1,MAX(OFFSET($C$12,0,0,ROW()-ROW($C$12),1))+COUNTBLANK(OFFSET($C$12,0,0,ROW()-ROW($C$12),1))+1,MAX(OFFSET($C$12,0,0,ROW()-ROW($C$12),1)+1))</f>
        <v>#VALUE!</v>
      </c>
      <c r="D19" s="57" t="s">
        <v>49</v>
      </c>
      <c r="E19" s="57" t="s">
        <v>27</v>
      </c>
      <c r="F19" s="57" t="s">
        <v>35</v>
      </c>
      <c r="G19" s="58">
        <v>160000</v>
      </c>
      <c r="H19" s="59" t="str">
        <f>IF(AC19=0,"",IF(AD19="支払先名称・費用種別・経費項目の重複なし",IF(ISBLANK(G19)=1,"",IF(SUMIFS('（別添）収支計画明細 (JLOX)'!$I:$I,'（別添）収支計画明細 (JLOX)'!$C:$C,'収支計画書（JLOX）'!D19,'（別添）収支計画明細 (JLOX)'!$D:$D,'収支計画書（JLOX）'!F19)=G19,"OK","明細の金額と不一致")),AD19))</f>
        <v>OK</v>
      </c>
      <c r="I19" s="266" t="s">
        <v>50</v>
      </c>
      <c r="J19" s="266"/>
      <c r="K19" s="266"/>
      <c r="L19" s="266"/>
      <c r="M19" s="266"/>
      <c r="N19" s="266"/>
      <c r="O19" s="266"/>
      <c r="P19" s="21"/>
      <c r="R19" s="74"/>
      <c r="S19" s="75"/>
      <c r="T19" s="75"/>
      <c r="U19" s="75"/>
      <c r="V19" s="76"/>
      <c r="X19" s="51"/>
      <c r="Y19" s="64" t="s">
        <v>51</v>
      </c>
      <c r="Z19" s="64" t="s">
        <v>52</v>
      </c>
      <c r="AA19" s="52"/>
      <c r="AB19" s="54"/>
      <c r="AC19" s="54">
        <f t="shared" si="0"/>
        <v>1</v>
      </c>
      <c r="AD19" s="67" t="str">
        <f t="shared" si="1"/>
        <v>支払先名称・費用種別・経費項目の重複なし</v>
      </c>
      <c r="AE19" s="54"/>
      <c r="AF19" s="54"/>
      <c r="AG19" s="54"/>
    </row>
    <row r="20" spans="2:33" ht="64.150000000000006" customHeight="1">
      <c r="B20" s="12"/>
      <c r="C20" s="68" t="e">
        <f t="array" aca="1" ref="C20" ca="1">IF(ISBLANK(INDIRECT("C"&amp;ROW()-1))=1,MAX(OFFSET($C$12,0,0,ROW()-ROW($C$12),1))+COUNTBLANK(OFFSET($C$12,0,0,ROW()-ROW($C$12),1))+1,MAX(OFFSET($C$12,0,0,ROW()-ROW($C$12),1)+1))</f>
        <v>#VALUE!</v>
      </c>
      <c r="D20" s="57" t="s">
        <v>22</v>
      </c>
      <c r="E20" s="57" t="s">
        <v>28</v>
      </c>
      <c r="F20" s="57" t="s">
        <v>53</v>
      </c>
      <c r="G20" s="58">
        <v>200000</v>
      </c>
      <c r="H20" s="59" t="str">
        <f>IF(AC20=0,"",IF(AD20="支払先名称・費用種別・経費項目の重複なし",IF(ISBLANK(G20)=1,"",IF(SUMIFS('（別添）収支計画明細 (JLOX)'!$I:$I,'（別添）収支計画明細 (JLOX)'!$C:$C,'収支計画書（JLOX）'!D20,'（別添）収支計画明細 (JLOX)'!$D:$D,'収支計画書（JLOX）'!F20)=G20,"OK","明細の金額と不一致")),AD20))</f>
        <v>OK</v>
      </c>
      <c r="I20" s="273" t="s">
        <v>54</v>
      </c>
      <c r="J20" s="273"/>
      <c r="K20" s="273"/>
      <c r="L20" s="273"/>
      <c r="M20" s="273"/>
      <c r="N20" s="273"/>
      <c r="O20" s="273"/>
      <c r="P20" s="21"/>
      <c r="X20" s="64" t="s">
        <v>55</v>
      </c>
      <c r="Y20" s="66">
        <f>SUM(Y12,AA12,Y13,AA13,Y14)</f>
        <v>3688000</v>
      </c>
      <c r="Z20" s="77" t="e">
        <f>IF($L$5=0,"",ROUNDDOWN(Y20/$L$5,0))</f>
        <v>#VALUE!</v>
      </c>
      <c r="AA20" s="52"/>
      <c r="AB20" s="54"/>
      <c r="AC20" s="54">
        <f t="shared" si="0"/>
        <v>1</v>
      </c>
      <c r="AD20" s="67" t="str">
        <f t="shared" si="1"/>
        <v>支払先名称・費用種別・経費項目の重複なし</v>
      </c>
      <c r="AE20" s="54"/>
      <c r="AF20" s="54"/>
      <c r="AG20" s="54"/>
    </row>
    <row r="21" spans="2:33" ht="64.150000000000006" customHeight="1">
      <c r="B21" s="12"/>
      <c r="C21" s="68" t="e">
        <f t="array" aca="1" ref="C21" ca="1">IF(ISBLANK(INDIRECT("C"&amp;ROW()-1))=1,MAX(OFFSET($C$12,0,0,ROW()-ROW($C$12),1))+COUNTBLANK(OFFSET($C$12,0,0,ROW()-ROW($C$12),1))+1,MAX(OFFSET($C$12,0,0,ROW()-ROW($C$12),1)+1))</f>
        <v>#VALUE!</v>
      </c>
      <c r="D21" s="57" t="s">
        <v>56</v>
      </c>
      <c r="E21" s="57" t="s">
        <v>28</v>
      </c>
      <c r="F21" s="57" t="s">
        <v>57</v>
      </c>
      <c r="G21" s="58">
        <v>240000</v>
      </c>
      <c r="H21" s="59" t="str">
        <f>IF(AC21=0,"",IF(AD21="支払先名称・費用種別・経費項目の重複なし",IF(ISBLANK(G21)=1,"",IF(SUMIFS('（別添）収支計画明細 (JLOX)'!$I:$I,'（別添）収支計画明細 (JLOX)'!$C:$C,'収支計画書（JLOX）'!D21,'（別添）収支計画明細 (JLOX)'!$D:$D,'収支計画書（JLOX）'!F21)=G21,"OK","明細の金額と不一致")),AD21))</f>
        <v>OK</v>
      </c>
      <c r="I21" s="273" t="s">
        <v>58</v>
      </c>
      <c r="J21" s="273"/>
      <c r="K21" s="273"/>
      <c r="L21" s="273"/>
      <c r="M21" s="273"/>
      <c r="N21" s="273"/>
      <c r="O21" s="273"/>
      <c r="P21" s="21"/>
      <c r="X21" s="64" t="s">
        <v>59</v>
      </c>
      <c r="Y21" s="66">
        <f>AA14</f>
        <v>50000</v>
      </c>
      <c r="Z21" s="77" t="e">
        <f>IF($L$5=0,"",ROUNDDOWN(Y21/$L$5,0))</f>
        <v>#VALUE!</v>
      </c>
      <c r="AA21" s="52"/>
      <c r="AB21" s="54"/>
      <c r="AC21" s="54">
        <f t="shared" si="0"/>
        <v>1</v>
      </c>
      <c r="AD21" s="67" t="str">
        <f t="shared" si="1"/>
        <v>支払先名称・費用種別・経費項目の重複なし</v>
      </c>
      <c r="AE21" s="54"/>
      <c r="AF21" s="54"/>
      <c r="AG21" s="54"/>
    </row>
    <row r="22" spans="2:33" ht="64.150000000000006" customHeight="1">
      <c r="B22" s="12"/>
      <c r="C22" s="68" t="e">
        <f t="array" aca="1" ref="C22" ca="1">IF(ISBLANK(INDIRECT("C"&amp;ROW()-1))=1,MAX(OFFSET($C$12,0,0,ROW()-ROW($C$12),1))+COUNTBLANK(OFFSET($C$12,0,0,ROW()-ROW($C$12),1))+1,MAX(OFFSET($C$12,0,0,ROW()-ROW($C$12),1)+1))</f>
        <v>#VALUE!</v>
      </c>
      <c r="D22" s="57" t="s">
        <v>60</v>
      </c>
      <c r="E22" s="57" t="s">
        <v>28</v>
      </c>
      <c r="F22" s="57" t="s">
        <v>57</v>
      </c>
      <c r="G22" s="58">
        <v>160000</v>
      </c>
      <c r="H22" s="59" t="str">
        <f>IF(AC22=0,"",IF(AD22="支払先名称・費用種別・経費項目の重複なし",IF(ISBLANK(G22)=1,"",IF(SUMIFS('（別添）収支計画明細 (JLOX)'!$I:$I,'（別添）収支計画明細 (JLOX)'!$C:$C,'収支計画書（JLOX）'!D22,'（別添）収支計画明細 (JLOX)'!$D:$D,'収支計画書（JLOX）'!F22)=G22,"OK","明細の金額と不一致")),AD22))</f>
        <v>OK</v>
      </c>
      <c r="I22" s="273" t="s">
        <v>61</v>
      </c>
      <c r="J22" s="273"/>
      <c r="K22" s="273"/>
      <c r="L22" s="273"/>
      <c r="M22" s="273"/>
      <c r="N22" s="273"/>
      <c r="O22" s="273"/>
      <c r="P22" s="21"/>
      <c r="X22" s="78"/>
      <c r="Y22" s="79"/>
      <c r="Z22" s="80" t="str">
        <f>IF($L$4=0,"",ROUNDDOWN(Y22/$L$4,0))</f>
        <v/>
      </c>
      <c r="AA22" s="42"/>
      <c r="AB22" s="54"/>
      <c r="AC22" s="54">
        <f t="shared" si="0"/>
        <v>1</v>
      </c>
      <c r="AD22" s="67" t="str">
        <f t="shared" si="1"/>
        <v>支払先名称・費用種別・経費項目の重複なし</v>
      </c>
      <c r="AE22" s="54"/>
      <c r="AF22" s="54"/>
      <c r="AG22" s="54"/>
    </row>
    <row r="23" spans="2:33" ht="64.349999999999994" customHeight="1">
      <c r="B23" s="12"/>
      <c r="C23" s="68" t="e">
        <f t="array" aca="1" ref="C23" ca="1">IF(ISBLANK(INDIRECT("C"&amp;ROW()-1))=1,MAX(OFFSET($C$12,0,0,ROW()-ROW($C$12),1))+COUNTBLANK(OFFSET($C$12,0,0,ROW()-ROW($C$12),1))+1,MAX(OFFSET($C$12,0,0,ROW()-ROW($C$12),1)+1))</f>
        <v>#VALUE!</v>
      </c>
      <c r="D23" s="81" t="s">
        <v>62</v>
      </c>
      <c r="E23" s="57" t="s">
        <v>32</v>
      </c>
      <c r="F23" s="57" t="s">
        <v>63</v>
      </c>
      <c r="G23" s="58">
        <v>528000</v>
      </c>
      <c r="H23" s="59" t="str">
        <f>IF(AC23=0,"",IF(AD23="支払先名称・費用種別・経費項目の重複なし",IF(ISBLANK(G23)=1,"",IF(SUMIFS('（別添）収支計画明細 (JLOX)'!$I:$I,'（別添）収支計画明細 (JLOX)'!$C:$C,'収支計画書（JLOX）'!D23,'（別添）収支計画明細 (JLOX)'!$D:$D,'収支計画書（JLOX）'!F23)=G23,"OK","明細の金額と不一致")),AD23))</f>
        <v>OK</v>
      </c>
      <c r="I23" s="273" t="s">
        <v>64</v>
      </c>
      <c r="J23" s="273"/>
      <c r="K23" s="273"/>
      <c r="L23" s="273"/>
      <c r="M23" s="273"/>
      <c r="N23" s="273"/>
      <c r="O23" s="273"/>
      <c r="P23" s="21"/>
      <c r="AB23" s="54"/>
      <c r="AC23" s="54">
        <f t="shared" si="0"/>
        <v>1</v>
      </c>
      <c r="AD23" s="67" t="str">
        <f t="shared" si="1"/>
        <v>支払先名称・費用種別・経費項目の重複なし</v>
      </c>
      <c r="AE23" s="54"/>
      <c r="AF23" s="54"/>
      <c r="AG23" s="54"/>
    </row>
    <row r="24" spans="2:33" ht="64.349999999999994" customHeight="1">
      <c r="B24" s="12"/>
      <c r="C24" s="68" t="e">
        <f t="array" aca="1" ref="C24" ca="1">IF(ISBLANK(INDIRECT("C"&amp;ROW()-1))=1,MAX(OFFSET($C$12,0,0,ROW()-ROW($C$12),1))+COUNTBLANK(OFFSET($C$12,0,0,ROW()-ROW($C$12),1))+1,MAX(OFFSET($C$12,0,0,ROW()-ROW($C$12),1)+1))</f>
        <v>#VALUE!</v>
      </c>
      <c r="D24" s="57" t="s">
        <v>65</v>
      </c>
      <c r="E24" s="57" t="s">
        <v>28</v>
      </c>
      <c r="F24" s="57" t="s">
        <v>66</v>
      </c>
      <c r="G24" s="58">
        <v>80000</v>
      </c>
      <c r="H24" s="59" t="str">
        <f>IF(AC24=0,"",IF(AD24="支払先名称・費用種別・経費項目の重複なし",IF(ISBLANK(G24)=1,"",IF(SUMIFS('（別添）収支計画明細 (JLOX)'!$I:$I,'（別添）収支計画明細 (JLOX)'!$C:$C,'収支計画書（JLOX）'!D24,'（別添）収支計画明細 (JLOX)'!$D:$D,'収支計画書（JLOX）'!F24)=G24,"OK","明細の金額と不一致")),AD24))</f>
        <v>OK</v>
      </c>
      <c r="I24" s="273" t="s">
        <v>25</v>
      </c>
      <c r="J24" s="273"/>
      <c r="K24" s="273"/>
      <c r="L24" s="273"/>
      <c r="M24" s="273"/>
      <c r="N24" s="273"/>
      <c r="O24" s="273"/>
      <c r="P24" s="21"/>
      <c r="AB24" s="54"/>
      <c r="AC24" s="54">
        <f t="shared" si="0"/>
        <v>1</v>
      </c>
      <c r="AD24" s="67" t="str">
        <f t="shared" si="1"/>
        <v>支払先名称・費用種別・経費項目の重複なし</v>
      </c>
      <c r="AE24" s="54"/>
      <c r="AF24" s="54"/>
      <c r="AG24" s="54"/>
    </row>
    <row r="25" spans="2:33" ht="64.349999999999994" customHeight="1">
      <c r="B25" s="12"/>
      <c r="C25" s="68" t="e">
        <f t="array" aca="1" ref="C25" ca="1">IF(ISBLANK(INDIRECT("C"&amp;ROW()-1))=1,MAX(OFFSET($C$12,0,0,ROW()-ROW($C$12),1))+COUNTBLANK(OFFSET($C$12,0,0,ROW()-ROW($C$12),1))+1,MAX(OFFSET($C$12,0,0,ROW()-ROW($C$12),1)+1))</f>
        <v>#VALUE!</v>
      </c>
      <c r="D25" s="57" t="s">
        <v>67</v>
      </c>
      <c r="E25" s="57" t="s">
        <v>38</v>
      </c>
      <c r="F25" s="71" t="s">
        <v>68</v>
      </c>
      <c r="G25" s="72">
        <v>160000</v>
      </c>
      <c r="H25" s="59" t="str">
        <f>IF(AC25=0,"",IF(AD25="支払先名称・費用種別・経費項目の重複なし",IF(ISBLANK(G25)=1,"",IF(SUMIFS('（別添）収支計画明細 (JLOX)'!$I:$I,'（別添）収支計画明細 (JLOX)'!$C:$C,'収支計画書（JLOX）'!D25,'（別添）収支計画明細 (JLOX)'!$D:$D,'収支計画書（JLOX）'!F25)=G25,"OK","明細の金額と不一致")),AD25))</f>
        <v>OK</v>
      </c>
      <c r="I25" s="273" t="s">
        <v>25</v>
      </c>
      <c r="J25" s="273"/>
      <c r="K25" s="273"/>
      <c r="L25" s="273"/>
      <c r="M25" s="273"/>
      <c r="N25" s="273"/>
      <c r="O25" s="273"/>
      <c r="P25" s="21"/>
      <c r="AB25" s="54"/>
      <c r="AC25" s="54">
        <f t="shared" si="0"/>
        <v>1</v>
      </c>
      <c r="AD25" s="67" t="str">
        <f t="shared" si="1"/>
        <v>支払先名称・費用種別・経費項目の重複なし</v>
      </c>
      <c r="AE25" s="54"/>
      <c r="AF25" s="54"/>
      <c r="AG25" s="54"/>
    </row>
    <row r="26" spans="2:33" ht="64.349999999999994" customHeight="1">
      <c r="B26" s="12"/>
      <c r="C26" s="68" t="e">
        <f t="array" aca="1" ref="C26" ca="1">IF(ISBLANK(INDIRECT("C"&amp;ROW()-1))=1,MAX(OFFSET($C$12,0,0,ROW()-ROW($C$12),1))+COUNTBLANK(OFFSET($C$12,0,0,ROW()-ROW($C$12),1))+1,MAX(OFFSET($C$12,0,0,ROW()-ROW($C$12),1)+1))</f>
        <v>#VALUE!</v>
      </c>
      <c r="D26" s="57" t="s">
        <v>69</v>
      </c>
      <c r="E26" s="57" t="s">
        <v>32</v>
      </c>
      <c r="F26" s="71" t="s">
        <v>70</v>
      </c>
      <c r="G26" s="72">
        <v>120000</v>
      </c>
      <c r="H26" s="59" t="str">
        <f>IF(AC26=0,"",IF(AD26="支払先名称・費用種別・経費項目の重複なし",IF(ISBLANK(G26)=1,"",IF(SUMIFS('（別添）収支計画明細 (JLOX)'!$I:$I,'（別添）収支計画明細 (JLOX)'!$C:$C,'収支計画書（JLOX）'!D26,'（別添）収支計画明細 (JLOX)'!$D:$D,'収支計画書（JLOX）'!F26)=G26,"OK","明細の金額と不一致")),AD26))</f>
        <v>OK</v>
      </c>
      <c r="I26" s="273" t="s">
        <v>58</v>
      </c>
      <c r="J26" s="273"/>
      <c r="K26" s="273"/>
      <c r="L26" s="273"/>
      <c r="M26" s="273"/>
      <c r="N26" s="273"/>
      <c r="O26" s="273"/>
      <c r="P26" s="21"/>
      <c r="AB26" s="54"/>
      <c r="AC26" s="54">
        <f t="shared" si="0"/>
        <v>1</v>
      </c>
      <c r="AD26" s="67" t="str">
        <f t="shared" si="1"/>
        <v>支払先名称・費用種別・経費項目の重複なし</v>
      </c>
      <c r="AE26" s="54"/>
      <c r="AF26" s="54"/>
      <c r="AG26" s="54"/>
    </row>
    <row r="27" spans="2:33" ht="64.349999999999994" customHeight="1">
      <c r="B27" s="12"/>
      <c r="C27" s="68" t="e">
        <f t="array" aca="1" ref="C27" ca="1">IF(ISBLANK(INDIRECT("C"&amp;ROW()-1))=1,MAX(OFFSET($C$12,0,0,ROW()-ROW($C$12),1))+COUNTBLANK(OFFSET($C$12,0,0,ROW()-ROW($C$12),1))+1,MAX(OFFSET($C$12,0,0,ROW()-ROW($C$12),1)+1))</f>
        <v>#VALUE!</v>
      </c>
      <c r="D27" s="57" t="s">
        <v>71</v>
      </c>
      <c r="E27" s="57" t="s">
        <v>38</v>
      </c>
      <c r="F27" s="71" t="s">
        <v>68</v>
      </c>
      <c r="G27" s="72">
        <v>80000</v>
      </c>
      <c r="H27" s="59" t="str">
        <f>IF(AC27=0,"",IF(AD27="支払先名称・費用種別・経費項目の重複なし",IF(ISBLANK(G27)=1,"",IF(SUMIFS('（別添）収支計画明細 (JLOX)'!$I:$I,'（別添）収支計画明細 (JLOX)'!$C:$C,'収支計画書（JLOX）'!D27,'（別添）収支計画明細 (JLOX)'!$D:$D,'収支計画書（JLOX）'!F27)=G27,"OK","明細の金額と不一致")),AD27))</f>
        <v>OK</v>
      </c>
      <c r="I27" s="271" t="s">
        <v>72</v>
      </c>
      <c r="J27" s="271"/>
      <c r="K27" s="271"/>
      <c r="L27" s="271"/>
      <c r="M27" s="271"/>
      <c r="N27" s="271"/>
      <c r="O27" s="271"/>
      <c r="P27" s="21"/>
      <c r="AB27" s="54"/>
      <c r="AC27" s="54">
        <f t="shared" si="0"/>
        <v>1</v>
      </c>
      <c r="AD27" s="67" t="str">
        <f t="shared" si="1"/>
        <v>支払先名称・費用種別・経費項目の重複なし</v>
      </c>
      <c r="AE27" s="54"/>
      <c r="AF27" s="54"/>
      <c r="AG27" s="54"/>
    </row>
    <row r="28" spans="2:33" ht="64.349999999999994" customHeight="1">
      <c r="B28" s="12"/>
      <c r="C28" s="68" t="e">
        <f t="array" aca="1" ref="C28" ca="1">IF(ISBLANK(INDIRECT("C"&amp;ROW()-1))=1,MAX(OFFSET($C$12,0,0,ROW()-ROW($C$12),1))+COUNTBLANK(OFFSET($C$12,0,0,ROW()-ROW($C$12),1))+1,MAX(OFFSET($C$12,0,0,ROW()-ROW($C$12),1)+1))</f>
        <v>#VALUE!</v>
      </c>
      <c r="D28" s="57" t="s">
        <v>73</v>
      </c>
      <c r="E28" s="57" t="s">
        <v>27</v>
      </c>
      <c r="F28" s="71" t="s">
        <v>35</v>
      </c>
      <c r="G28" s="72">
        <v>160000</v>
      </c>
      <c r="H28" s="59" t="str">
        <f>IF(AC28=0,"",IF(AD28="支払先名称・費用種別・経費項目の重複なし",IF(ISBLANK(G28)=1,"",IF(SUMIFS('（別添）収支計画明細 (JLOX)'!$I:$I,'（別添）収支計画明細 (JLOX)'!$C:$C,'収支計画書（JLOX）'!D28,'（別添）収支計画明細 (JLOX)'!$D:$D,'収支計画書（JLOX）'!F28)=G28,"OK","明細の金額と不一致")),AD28))</f>
        <v>OK</v>
      </c>
      <c r="I28" s="266" t="s">
        <v>74</v>
      </c>
      <c r="J28" s="266"/>
      <c r="K28" s="266"/>
      <c r="L28" s="266"/>
      <c r="M28" s="266"/>
      <c r="N28" s="266"/>
      <c r="O28" s="266"/>
      <c r="P28" s="21"/>
      <c r="AB28" s="54"/>
      <c r="AC28" s="54">
        <f t="shared" si="0"/>
        <v>1</v>
      </c>
      <c r="AD28" s="67" t="str">
        <f t="shared" si="1"/>
        <v>支払先名称・費用種別・経費項目の重複なし</v>
      </c>
      <c r="AE28" s="54"/>
      <c r="AF28" s="54"/>
      <c r="AG28" s="54"/>
    </row>
    <row r="29" spans="2:33" ht="64.349999999999994" customHeight="1">
      <c r="B29" s="12"/>
      <c r="C29" s="68" t="e">
        <f t="array" aca="1" ref="C29" ca="1">IF(ISBLANK(INDIRECT("C"&amp;ROW()-1))=1,MAX(OFFSET($C$12,0,0,ROW()-ROW($C$12),1))+COUNTBLANK(OFFSET($C$12,0,0,ROW()-ROW($C$12),1))+1,MAX(OFFSET($C$12,0,0,ROW()-ROW($C$12),1)+1))</f>
        <v>#VALUE!</v>
      </c>
      <c r="D29" s="57" t="s">
        <v>75</v>
      </c>
      <c r="E29" s="57" t="s">
        <v>39</v>
      </c>
      <c r="F29" s="57" t="s">
        <v>76</v>
      </c>
      <c r="G29" s="58">
        <v>50000</v>
      </c>
      <c r="H29" s="59" t="str">
        <f>IF(AC29=0,"",IF(AD29="支払先名称・費用種別・経費項目の重複なし",IF(ISBLANK(G29)=1,"",IF(SUMIFS('（別添）収支計画明細 (JLOX)'!$I:$I,'（別添）収支計画明細 (JLOX)'!$C:$C,'収支計画書（JLOX）'!D29,'（別添）収支計画明細 (JLOX)'!$D:$D,'収支計画書（JLOX）'!F29)=G29,"OK","明細の金額と不一致")),AD29))</f>
        <v>OK</v>
      </c>
      <c r="I29" s="266"/>
      <c r="J29" s="266"/>
      <c r="K29" s="266"/>
      <c r="L29" s="266"/>
      <c r="M29" s="266"/>
      <c r="N29" s="266"/>
      <c r="O29" s="266"/>
      <c r="P29" s="21"/>
      <c r="AB29" s="54"/>
      <c r="AC29" s="54">
        <f t="shared" si="0"/>
        <v>1</v>
      </c>
      <c r="AD29" s="67" t="str">
        <f t="shared" si="1"/>
        <v>支払先名称・費用種別・経費項目の重複なし</v>
      </c>
      <c r="AE29" s="54"/>
      <c r="AF29" s="54"/>
      <c r="AG29" s="54"/>
    </row>
    <row r="30" spans="2:33" ht="36" customHeight="1">
      <c r="B30" s="82" t="s">
        <v>77</v>
      </c>
      <c r="C30" s="83"/>
      <c r="D30" s="78"/>
      <c r="E30" s="78"/>
      <c r="F30" s="5"/>
      <c r="G30" s="84"/>
      <c r="H30" s="84"/>
      <c r="I30" s="272"/>
      <c r="J30" s="272"/>
      <c r="K30" s="272"/>
      <c r="L30" s="272"/>
      <c r="M30" s="272"/>
      <c r="N30" s="272"/>
      <c r="O30" s="272"/>
      <c r="P30" s="21"/>
    </row>
    <row r="31" spans="2:33" ht="36" customHeight="1">
      <c r="B31" s="82"/>
      <c r="C31" s="1" t="s">
        <v>12</v>
      </c>
      <c r="D31" s="43" t="s">
        <v>13</v>
      </c>
      <c r="E31" s="85" t="s">
        <v>78</v>
      </c>
      <c r="F31" s="1" t="s">
        <v>79</v>
      </c>
      <c r="G31" s="45" t="s">
        <v>16</v>
      </c>
      <c r="H31" s="269" t="s">
        <v>18</v>
      </c>
      <c r="I31" s="269"/>
      <c r="J31" s="269"/>
      <c r="K31" s="269"/>
      <c r="L31" s="269"/>
      <c r="M31" s="269"/>
      <c r="N31" s="269"/>
      <c r="O31" s="269"/>
      <c r="P31" s="21"/>
    </row>
    <row r="32" spans="2:33" ht="64.349999999999994" customHeight="1">
      <c r="B32" s="55"/>
      <c r="C32" s="56">
        <v>1</v>
      </c>
      <c r="D32" s="57" t="s">
        <v>80</v>
      </c>
      <c r="E32" s="57" t="s">
        <v>32</v>
      </c>
      <c r="F32" s="57" t="s">
        <v>81</v>
      </c>
      <c r="G32" s="58">
        <v>40000</v>
      </c>
      <c r="H32" s="266" t="s">
        <v>25</v>
      </c>
      <c r="I32" s="266"/>
      <c r="J32" s="266"/>
      <c r="K32" s="266"/>
      <c r="L32" s="266"/>
      <c r="M32" s="266"/>
      <c r="N32" s="266"/>
      <c r="O32" s="266"/>
      <c r="P32" s="21"/>
    </row>
    <row r="33" spans="2:27" ht="64.349999999999994" customHeight="1">
      <c r="B33" s="12"/>
      <c r="C33" s="68" t="e">
        <f t="array" aca="1" ref="C33" ca="1">IF(ISBLANK(INDIRECT("C"&amp;ROW()-1))=1,MAX(OFFSET($C$32,0,0,ROW()-ROW($C$32),1))+COUNTBLANK(OFFSET($C$32,0,0,ROW()-ROW($C$32),1))+1,MAX(OFFSET($C$32,0,0,ROW()-ROW($C$32),1)+1))</f>
        <v>#VALUE!</v>
      </c>
      <c r="D33" s="57"/>
      <c r="E33" s="57"/>
      <c r="F33" s="57"/>
      <c r="G33" s="58"/>
      <c r="H33" s="266"/>
      <c r="I33" s="266"/>
      <c r="J33" s="266"/>
      <c r="K33" s="266"/>
      <c r="L33" s="266"/>
      <c r="M33" s="266"/>
      <c r="N33" s="266"/>
      <c r="O33" s="266"/>
      <c r="P33" s="21"/>
    </row>
    <row r="34" spans="2:27" ht="64.349999999999994" customHeight="1">
      <c r="B34" s="12"/>
      <c r="C34" s="68" t="e">
        <f t="array" aca="1" ref="C34" ca="1">IF(ISBLANK(INDIRECT("C"&amp;ROW()-1))=1,MAX(OFFSET($C$32,0,0,ROW()-ROW($C$32),1))+COUNTBLANK(OFFSET($C$32,0,0,ROW()-ROW($C$32),1))+1,MAX(OFFSET($C$32,0,0,ROW()-ROW($C$32),1)+1))</f>
        <v>#VALUE!</v>
      </c>
      <c r="D34" s="57"/>
      <c r="E34" s="57"/>
      <c r="F34" s="57"/>
      <c r="G34" s="58"/>
      <c r="H34" s="266"/>
      <c r="I34" s="266"/>
      <c r="J34" s="266"/>
      <c r="K34" s="266"/>
      <c r="L34" s="266"/>
      <c r="M34" s="266"/>
      <c r="N34" s="266"/>
      <c r="O34" s="266"/>
      <c r="P34" s="21"/>
    </row>
    <row r="35" spans="2:27" ht="64.349999999999994" customHeight="1">
      <c r="B35" s="12"/>
      <c r="C35" s="68" t="e">
        <f t="array" aca="1" ref="C35" ca="1">IF(ISBLANK(INDIRECT("C"&amp;ROW()-1))=1,MAX(OFFSET($C$32,0,0,ROW()-ROW($C$32),1))+COUNTBLANK(OFFSET($C$32,0,0,ROW()-ROW($C$32),1))+1,MAX(OFFSET($C$32,0,0,ROW()-ROW($C$32),1)+1))</f>
        <v>#VALUE!</v>
      </c>
      <c r="D35" s="57"/>
      <c r="E35" s="57"/>
      <c r="F35" s="57"/>
      <c r="G35" s="58"/>
      <c r="H35" s="266"/>
      <c r="I35" s="266"/>
      <c r="J35" s="266"/>
      <c r="K35" s="266"/>
      <c r="L35" s="266"/>
      <c r="M35" s="266"/>
      <c r="N35" s="266"/>
      <c r="O35" s="266"/>
      <c r="P35" s="21"/>
    </row>
    <row r="36" spans="2:27" ht="64.349999999999994" customHeight="1">
      <c r="B36" s="12"/>
      <c r="C36" s="68" t="e">
        <f t="array" aca="1" ref="C36" ca="1">IF(ISBLANK(INDIRECT("C"&amp;ROW()-1))=1,MAX(OFFSET($C$32,0,0,ROW()-ROW($C$32),1))+COUNTBLANK(OFFSET($C$32,0,0,ROW()-ROW($C$32),1))+1,MAX(OFFSET($C$32,0,0,ROW()-ROW($C$32),1)+1))</f>
        <v>#VALUE!</v>
      </c>
      <c r="D36" s="57"/>
      <c r="E36" s="57"/>
      <c r="F36" s="57"/>
      <c r="G36" s="58"/>
      <c r="H36" s="266"/>
      <c r="I36" s="266"/>
      <c r="J36" s="266"/>
      <c r="K36" s="266"/>
      <c r="L36" s="266"/>
      <c r="M36" s="266"/>
      <c r="N36" s="266"/>
      <c r="O36" s="266"/>
      <c r="P36" s="21"/>
    </row>
    <row r="37" spans="2:27" ht="18" customHeight="1">
      <c r="B37" s="12"/>
      <c r="C37" s="5"/>
      <c r="D37" s="78"/>
      <c r="E37" s="78"/>
      <c r="F37" s="5"/>
      <c r="G37" s="84"/>
      <c r="H37" s="84"/>
      <c r="I37" s="5"/>
      <c r="J37" s="86"/>
      <c r="K37" s="5"/>
      <c r="L37" s="5"/>
      <c r="M37" s="86"/>
      <c r="N37" s="86"/>
      <c r="O37" s="5"/>
      <c r="P37" s="21"/>
      <c r="T37" s="2" t="s">
        <v>33</v>
      </c>
    </row>
    <row r="38" spans="2:27" s="87" customFormat="1" ht="49.5" customHeight="1">
      <c r="B38" s="88"/>
      <c r="C38" s="89"/>
      <c r="F38" s="90" t="s">
        <v>82</v>
      </c>
      <c r="G38" s="91">
        <f>ROUNDDOWN(SUM($G$12:$G$36),0)</f>
        <v>3778000</v>
      </c>
      <c r="H38" s="92"/>
      <c r="J38" s="93"/>
      <c r="K38" s="94" t="s">
        <v>83</v>
      </c>
      <c r="L38" s="95" t="s">
        <v>84</v>
      </c>
      <c r="P38" s="96"/>
      <c r="X38" s="89"/>
      <c r="Y38" s="97"/>
      <c r="Z38" s="89"/>
      <c r="AA38" s="89"/>
    </row>
    <row r="39" spans="2:27" s="87" customFormat="1" ht="49.5" customHeight="1">
      <c r="B39" s="88"/>
      <c r="C39" s="89"/>
      <c r="F39" s="98"/>
      <c r="I39" s="99" t="s">
        <v>85</v>
      </c>
      <c r="J39" s="100" t="s">
        <v>86</v>
      </c>
      <c r="K39" s="101">
        <f>ROUNDDOWN(SUM(K40:K42,K44:K45),0)</f>
        <v>3688000</v>
      </c>
      <c r="L39" s="101">
        <f t="shared" ref="L39:L47" si="2">IF($K$5=0,0,ROUNDDOWN(K39/$K$5,0))</f>
        <v>3688000</v>
      </c>
      <c r="P39" s="96"/>
      <c r="X39" s="89"/>
      <c r="Y39" s="97"/>
      <c r="Z39" s="89"/>
      <c r="AA39" s="89"/>
    </row>
    <row r="40" spans="2:27" s="87" customFormat="1" ht="49.5" customHeight="1">
      <c r="B40" s="88"/>
      <c r="C40" s="89"/>
      <c r="F40" s="90" t="s">
        <v>87</v>
      </c>
      <c r="G40" s="91">
        <f>IF($G$42&gt;0.1,ROUNDDOWN(SUM($G$12:$G$29),0)-$G$46,ROUNDDOWN((SUM($G$12:$G$29)),0))</f>
        <v>3738000</v>
      </c>
      <c r="H40" s="92"/>
      <c r="I40" s="102"/>
      <c r="J40" s="103" t="s">
        <v>27</v>
      </c>
      <c r="K40" s="104">
        <f>ROUNDDOWN(SUMIF($E$12:$E$29,$J40,$G$12:$G$29),0)</f>
        <v>1120000</v>
      </c>
      <c r="L40" s="105">
        <f t="shared" si="2"/>
        <v>1120000</v>
      </c>
      <c r="P40" s="96"/>
      <c r="X40" s="89"/>
      <c r="Y40" s="97"/>
      <c r="Z40" s="89"/>
      <c r="AA40" s="89"/>
    </row>
    <row r="41" spans="2:27" s="87" customFormat="1" ht="49.5" customHeight="1">
      <c r="B41" s="88"/>
      <c r="C41" s="89"/>
      <c r="F41" s="83"/>
      <c r="G41" s="92"/>
      <c r="H41" s="92"/>
      <c r="I41" s="102"/>
      <c r="J41" s="106" t="s">
        <v>28</v>
      </c>
      <c r="K41" s="107">
        <f>ROUNDDOWN(SUMIF($E$12:$E$29,$J41,$G$12:$G$29),0)</f>
        <v>960000</v>
      </c>
      <c r="L41" s="104">
        <f t="shared" si="2"/>
        <v>960000</v>
      </c>
      <c r="P41" s="96"/>
      <c r="X41" s="89"/>
      <c r="Y41" s="97"/>
      <c r="Z41" s="89"/>
      <c r="AA41" s="89"/>
    </row>
    <row r="42" spans="2:27" s="87" customFormat="1" ht="49.5" customHeight="1">
      <c r="B42" s="88"/>
      <c r="C42" s="89"/>
      <c r="F42" s="90" t="s">
        <v>88</v>
      </c>
      <c r="G42" s="108">
        <f>IF(SUM($G$12:$G$29)&gt;0,SUMIF($E$12:$E$29,"広告・宣伝費",$G$12:$G$29)/SUM($G$12:$G$29),0)</f>
        <v>6.4205457463884424E-2</v>
      </c>
      <c r="H42" s="109"/>
      <c r="I42" s="102"/>
      <c r="J42" s="106" t="s">
        <v>23</v>
      </c>
      <c r="K42" s="107">
        <f>ROUNDDOWN(SUMIF($E$12:$E$29,$J42,$G$12:$G$29),0)</f>
        <v>720000</v>
      </c>
      <c r="L42" s="104">
        <f t="shared" si="2"/>
        <v>720000</v>
      </c>
      <c r="P42" s="96"/>
      <c r="X42" s="89"/>
      <c r="Y42" s="97"/>
      <c r="Z42" s="89"/>
      <c r="AA42" s="89"/>
    </row>
    <row r="43" spans="2:27" s="87" customFormat="1" ht="49.5" customHeight="1">
      <c r="B43" s="88"/>
      <c r="C43" s="89"/>
      <c r="E43" s="110"/>
      <c r="F43" s="89"/>
      <c r="I43" s="102"/>
      <c r="J43" s="111" t="s">
        <v>89</v>
      </c>
      <c r="K43" s="107">
        <f>ROUNDDOWN(SUMIF($F$12:$F$29,"会場施設使用料",$G$12:$G$29),0)</f>
        <v>720000</v>
      </c>
      <c r="L43" s="104">
        <f t="shared" si="2"/>
        <v>720000</v>
      </c>
      <c r="P43" s="96"/>
      <c r="X43" s="89"/>
      <c r="Y43" s="97"/>
      <c r="Z43" s="89"/>
      <c r="AA43" s="89"/>
    </row>
    <row r="44" spans="2:27" s="87" customFormat="1" ht="49.5" customHeight="1">
      <c r="B44" s="88"/>
      <c r="C44" s="89"/>
      <c r="E44" s="110"/>
      <c r="F44" s="112" t="s">
        <v>90</v>
      </c>
      <c r="G44" s="113">
        <f>IF($G$42&gt;0.1,ROUNDDOWN((SUM($G$12:$G$29)*0.1),0),ROUNDDOWN((SUMIF($E$12:$E$29,"広告・宣伝費",$G$12:$G$29)),0))</f>
        <v>240000</v>
      </c>
      <c r="I44" s="102"/>
      <c r="J44" s="114" t="s">
        <v>32</v>
      </c>
      <c r="K44" s="107">
        <f>ROUNDDOWN(SUMIF($E$12:$E$29,$J44,$G$12:$G$29),0)</f>
        <v>648000</v>
      </c>
      <c r="L44" s="104">
        <f t="shared" si="2"/>
        <v>648000</v>
      </c>
      <c r="P44" s="96"/>
      <c r="X44" s="89"/>
      <c r="Y44" s="97"/>
      <c r="Z44" s="89"/>
      <c r="AA44" s="89"/>
    </row>
    <row r="45" spans="2:27" s="87" customFormat="1" ht="49.5" customHeight="1">
      <c r="B45" s="88"/>
      <c r="C45" s="89"/>
      <c r="E45" s="110"/>
      <c r="F45" s="89"/>
      <c r="H45" s="110"/>
      <c r="I45" s="115"/>
      <c r="J45" s="114" t="s">
        <v>91</v>
      </c>
      <c r="K45" s="116">
        <f>ROUNDDOWN(SUMIF($E$12:$E$29,"広告・宣伝費",$G$12:$G$29)-$G$46,0)</f>
        <v>240000</v>
      </c>
      <c r="L45" s="117">
        <f t="shared" si="2"/>
        <v>240000</v>
      </c>
      <c r="P45" s="96"/>
      <c r="X45" s="89"/>
      <c r="Y45" s="97"/>
      <c r="Z45" s="89"/>
      <c r="AA45" s="89"/>
    </row>
    <row r="46" spans="2:27" s="87" customFormat="1" ht="49.5" customHeight="1">
      <c r="B46" s="88"/>
      <c r="C46" s="89"/>
      <c r="E46" s="110"/>
      <c r="F46" s="118" t="s">
        <v>92</v>
      </c>
      <c r="G46" s="119">
        <f>IF($G$42&gt;0.1,ROUNDDOWN(SUMIF($E$12:$E$29,"広告・宣伝費",$G$12:$G$29),0)-$G$44,0)</f>
        <v>0</v>
      </c>
      <c r="I46" s="120" t="s">
        <v>93</v>
      </c>
      <c r="J46" s="121" t="s">
        <v>39</v>
      </c>
      <c r="K46" s="122">
        <f>ROUNDDOWN(SUMIF($E$12:$E$29,$J$46,$G$12:$G$29),0)</f>
        <v>50000</v>
      </c>
      <c r="L46" s="122">
        <f t="shared" si="2"/>
        <v>50000</v>
      </c>
      <c r="P46" s="96"/>
      <c r="X46" s="89"/>
      <c r="Y46" s="97"/>
      <c r="Z46" s="89"/>
      <c r="AA46" s="89"/>
    </row>
    <row r="47" spans="2:27" s="87" customFormat="1" ht="49.5" customHeight="1">
      <c r="B47" s="88"/>
      <c r="C47" s="89"/>
      <c r="E47" s="110"/>
      <c r="F47" s="123"/>
      <c r="G47" s="124"/>
      <c r="H47" s="110"/>
      <c r="I47" s="125" t="s">
        <v>94</v>
      </c>
      <c r="J47" s="126"/>
      <c r="K47" s="127">
        <f>ROUNDDOWN(SUM(K39,K46),0)</f>
        <v>3738000</v>
      </c>
      <c r="L47" s="128">
        <f t="shared" si="2"/>
        <v>3738000</v>
      </c>
      <c r="P47" s="96"/>
      <c r="X47" s="89"/>
      <c r="Y47" s="97"/>
      <c r="Z47" s="89"/>
      <c r="AA47" s="89"/>
    </row>
    <row r="48" spans="2:27" s="87" customFormat="1" ht="49.5" customHeight="1">
      <c r="B48" s="88"/>
      <c r="C48" s="89"/>
      <c r="F48" s="129"/>
      <c r="G48" s="110"/>
      <c r="H48" s="110"/>
      <c r="I48" s="130"/>
      <c r="J48" s="131"/>
      <c r="K48" s="132"/>
      <c r="L48" s="132"/>
      <c r="P48" s="96"/>
      <c r="X48" s="89"/>
      <c r="Y48" s="97"/>
      <c r="Z48" s="89"/>
      <c r="AA48" s="89"/>
    </row>
    <row r="49" spans="2:27" s="87" customFormat="1" ht="15" customHeight="1">
      <c r="B49" s="88"/>
      <c r="C49" s="89"/>
      <c r="F49" s="129"/>
      <c r="G49" s="110"/>
      <c r="H49" s="110"/>
      <c r="J49" s="93"/>
      <c r="K49" s="110"/>
      <c r="P49" s="96"/>
      <c r="X49" s="89"/>
      <c r="Y49" s="97"/>
      <c r="Z49" s="89"/>
      <c r="AA49" s="89"/>
    </row>
    <row r="50" spans="2:27" ht="15" customHeight="1">
      <c r="B50" s="133"/>
      <c r="C50" s="134"/>
      <c r="D50" s="135"/>
      <c r="E50" s="135"/>
      <c r="F50" s="134"/>
      <c r="G50" s="136"/>
      <c r="H50" s="136"/>
      <c r="I50" s="134"/>
      <c r="J50" s="137"/>
      <c r="K50" s="134"/>
      <c r="L50" s="134"/>
      <c r="M50" s="137"/>
      <c r="N50" s="137"/>
      <c r="O50" s="134"/>
      <c r="P50" s="33"/>
    </row>
    <row r="51" spans="2:27" ht="15" customHeight="1">
      <c r="B51" s="5"/>
      <c r="C51" s="5"/>
      <c r="D51" s="78"/>
      <c r="E51" s="78"/>
      <c r="F51" s="5"/>
      <c r="G51" s="84"/>
      <c r="H51" s="84"/>
      <c r="I51" s="5"/>
      <c r="J51" s="86"/>
      <c r="K51" s="5"/>
      <c r="L51" s="5"/>
      <c r="M51" s="86"/>
      <c r="N51" s="86"/>
      <c r="O51" s="5"/>
    </row>
    <row r="52" spans="2:27" ht="32.25" customHeight="1">
      <c r="B52" s="37" t="s">
        <v>95</v>
      </c>
      <c r="C52" s="38"/>
      <c r="D52" s="138"/>
      <c r="E52" s="138"/>
      <c r="F52" s="38"/>
      <c r="G52" s="39"/>
      <c r="H52" s="39"/>
      <c r="I52" s="38"/>
      <c r="J52" s="40"/>
      <c r="K52" s="38"/>
      <c r="L52" s="38"/>
      <c r="M52" s="40"/>
      <c r="N52" s="40"/>
      <c r="O52" s="38"/>
      <c r="P52" s="11"/>
    </row>
    <row r="53" spans="2:27" ht="48.75" customHeight="1">
      <c r="B53" s="12"/>
      <c r="C53" s="1" t="s">
        <v>12</v>
      </c>
      <c r="D53" s="139" t="s">
        <v>96</v>
      </c>
      <c r="E53" s="44" t="s">
        <v>97</v>
      </c>
      <c r="F53" s="1" t="s">
        <v>98</v>
      </c>
      <c r="G53" s="45" t="s">
        <v>99</v>
      </c>
      <c r="H53" s="269" t="s">
        <v>18</v>
      </c>
      <c r="I53" s="269"/>
      <c r="J53" s="269"/>
      <c r="K53" s="269"/>
      <c r="L53" s="269"/>
      <c r="M53" s="269"/>
      <c r="N53" s="269"/>
      <c r="O53" s="269"/>
      <c r="P53" s="21"/>
    </row>
    <row r="54" spans="2:27" ht="64.349999999999994" customHeight="1">
      <c r="B54" s="12"/>
      <c r="C54" s="140">
        <v>1</v>
      </c>
      <c r="D54" s="141" t="s">
        <v>100</v>
      </c>
      <c r="E54" s="142"/>
      <c r="F54" s="142"/>
      <c r="G54" s="143">
        <f>$L$74</f>
        <v>1869000</v>
      </c>
      <c r="H54" s="270"/>
      <c r="I54" s="270"/>
      <c r="J54" s="270"/>
      <c r="K54" s="270"/>
      <c r="L54" s="270"/>
      <c r="M54" s="270"/>
      <c r="N54" s="270"/>
      <c r="O54" s="270"/>
      <c r="P54" s="21"/>
    </row>
    <row r="55" spans="2:27" ht="64.349999999999994" customHeight="1">
      <c r="B55" s="12"/>
      <c r="C55" s="68" t="e">
        <f t="array" aca="1" ref="C55" ca="1">IF(ISBLANK(INDIRECT("C"&amp;ROW()-1))=1,MAX(OFFSET($C$54,0,0,ROW()-ROW($C$54),1))+COUNTBLANK(OFFSET($C$54,0,0,ROW()-ROW($C$54),1))+1,MAX(OFFSET($C$54,0,0,ROW()-ROW($C$54),1)+1))</f>
        <v>#VALUE!</v>
      </c>
      <c r="D55" s="144" t="s">
        <v>101</v>
      </c>
      <c r="E55" s="145" t="s">
        <v>102</v>
      </c>
      <c r="F55" s="144" t="s">
        <v>103</v>
      </c>
      <c r="G55" s="58">
        <v>840000</v>
      </c>
      <c r="H55" s="266" t="s">
        <v>930</v>
      </c>
      <c r="I55" s="266"/>
      <c r="J55" s="266"/>
      <c r="K55" s="266"/>
      <c r="L55" s="266"/>
      <c r="M55" s="266"/>
      <c r="N55" s="266"/>
      <c r="O55" s="266"/>
      <c r="P55" s="21"/>
    </row>
    <row r="56" spans="2:27" ht="64.349999999999994" customHeight="1">
      <c r="B56" s="12"/>
      <c r="C56" s="68" t="e">
        <f t="array" aca="1" ref="C56" ca="1">IF(ISBLANK(INDIRECT("C"&amp;ROW()-1))=1,MAX(OFFSET($C$54,0,0,ROW()-ROW($C$54),1))+COUNTBLANK(OFFSET($C$54,0,0,ROW()-ROW($C$54),1))+1,MAX(OFFSET($C$54,0,0,ROW()-ROW($C$54),1)+1))</f>
        <v>#VALUE!</v>
      </c>
      <c r="D56" s="144" t="s">
        <v>104</v>
      </c>
      <c r="E56" s="145" t="s">
        <v>102</v>
      </c>
      <c r="F56" s="144" t="s">
        <v>105</v>
      </c>
      <c r="G56" s="58">
        <v>600000</v>
      </c>
      <c r="H56" s="266" t="s">
        <v>931</v>
      </c>
      <c r="I56" s="266"/>
      <c r="J56" s="266"/>
      <c r="K56" s="266"/>
      <c r="L56" s="266"/>
      <c r="M56" s="266"/>
      <c r="N56" s="266"/>
      <c r="O56" s="266"/>
      <c r="P56" s="21"/>
    </row>
    <row r="57" spans="2:27" ht="64.349999999999994" customHeight="1">
      <c r="B57" s="12"/>
      <c r="C57" s="68" t="e">
        <f t="array" aca="1" ref="C57" ca="1">IF(ISBLANK(INDIRECT("C"&amp;ROW()-1))=1,MAX(OFFSET($C$54,0,0,ROW()-ROW($C$54),1))+COUNTBLANK(OFFSET($C$54,0,0,ROW()-ROW($C$54),1))+1,MAX(OFFSET($C$54,0,0,ROW()-ROW($C$54),1)+1))</f>
        <v>#VALUE!</v>
      </c>
      <c r="D57" s="144" t="s">
        <v>101</v>
      </c>
      <c r="E57" s="145" t="s">
        <v>102</v>
      </c>
      <c r="F57" s="144" t="s">
        <v>106</v>
      </c>
      <c r="G57" s="58">
        <v>100000</v>
      </c>
      <c r="H57" s="266" t="s">
        <v>107</v>
      </c>
      <c r="I57" s="266"/>
      <c r="J57" s="266"/>
      <c r="K57" s="266"/>
      <c r="L57" s="266"/>
      <c r="M57" s="266"/>
      <c r="N57" s="266"/>
      <c r="O57" s="266"/>
      <c r="P57" s="21"/>
    </row>
    <row r="58" spans="2:27" ht="64.349999999999994" customHeight="1">
      <c r="B58" s="12"/>
      <c r="C58" s="68" t="e">
        <f t="array" aca="1" ref="C58" ca="1">IF(ISBLANK(INDIRECT("C"&amp;ROW()-1))=1,MAX(OFFSET($C$54,0,0,ROW()-ROW($C$54),1))+COUNTBLANK(OFFSET($C$54,0,0,ROW()-ROW($C$54),1))+1,MAX(OFFSET($C$54,0,0,ROW()-ROW($C$54),1)+1))</f>
        <v>#VALUE!</v>
      </c>
      <c r="D58" s="144" t="s">
        <v>101</v>
      </c>
      <c r="E58" s="145" t="s">
        <v>102</v>
      </c>
      <c r="F58" s="144" t="s">
        <v>108</v>
      </c>
      <c r="G58" s="58">
        <v>720000</v>
      </c>
      <c r="H58" s="266" t="s">
        <v>933</v>
      </c>
      <c r="I58" s="266"/>
      <c r="J58" s="266"/>
      <c r="K58" s="266"/>
      <c r="L58" s="266"/>
      <c r="M58" s="266"/>
      <c r="N58" s="266"/>
      <c r="O58" s="266"/>
      <c r="P58" s="21"/>
    </row>
    <row r="59" spans="2:27" ht="64.349999999999994" customHeight="1">
      <c r="B59" s="12"/>
      <c r="C59" s="68" t="e">
        <f t="array" aca="1" ref="C59" ca="1">IF(ISBLANK(INDIRECT("C"&amp;ROW()-1))=1,MAX(OFFSET($C$54,0,0,ROW()-ROW($C$54),1))+COUNTBLANK(OFFSET($C$54,0,0,ROW()-ROW($C$54),1))+1,MAX(OFFSET($C$54,0,0,ROW()-ROW($C$54),1)+1))</f>
        <v>#VALUE!</v>
      </c>
      <c r="D59" s="144" t="s">
        <v>109</v>
      </c>
      <c r="E59" s="145" t="s">
        <v>102</v>
      </c>
      <c r="F59" s="144" t="s">
        <v>110</v>
      </c>
      <c r="G59" s="58">
        <v>200000</v>
      </c>
      <c r="H59" s="266" t="s">
        <v>932</v>
      </c>
      <c r="I59" s="266"/>
      <c r="J59" s="266"/>
      <c r="K59" s="266"/>
      <c r="L59" s="266"/>
      <c r="M59" s="266"/>
      <c r="N59" s="266"/>
      <c r="O59" s="266"/>
      <c r="P59" s="21"/>
    </row>
    <row r="60" spans="2:27" ht="64.349999999999994" customHeight="1">
      <c r="B60" s="12"/>
      <c r="C60" s="68" t="e">
        <f t="array" aca="1" ref="C60" ca="1">IF(ISBLANK(INDIRECT("C"&amp;ROW()-1))=1,MAX(OFFSET($C$54,0,0,ROW()-ROW($C$54),1))+COUNTBLANK(OFFSET($C$54,0,0,ROW()-ROW($C$54),1))+1,MAX(OFFSET($C$54,0,0,ROW()-ROW($C$54),1)+1))</f>
        <v>#VALUE!</v>
      </c>
      <c r="D60" s="144" t="s">
        <v>111</v>
      </c>
      <c r="E60" s="145" t="s">
        <v>112</v>
      </c>
      <c r="F60" s="57"/>
      <c r="G60" s="58">
        <v>100000</v>
      </c>
      <c r="H60" s="146" t="s">
        <v>113</v>
      </c>
      <c r="I60" s="147"/>
      <c r="J60" s="147"/>
      <c r="K60" s="147"/>
      <c r="L60" s="147"/>
      <c r="M60" s="147"/>
      <c r="N60" s="147"/>
      <c r="O60" s="148"/>
      <c r="P60" s="21"/>
    </row>
    <row r="61" spans="2:27" ht="15" customHeight="1">
      <c r="B61" s="12"/>
      <c r="C61" s="5"/>
      <c r="D61" s="5"/>
      <c r="E61" s="149"/>
      <c r="F61" s="5"/>
      <c r="G61" s="84"/>
      <c r="H61" s="84"/>
      <c r="I61" s="5"/>
      <c r="J61" s="86"/>
      <c r="K61" s="5"/>
      <c r="L61" s="5"/>
      <c r="M61" s="86"/>
      <c r="N61" s="86"/>
      <c r="O61" s="5"/>
      <c r="P61" s="21"/>
    </row>
    <row r="62" spans="2:27" s="87" customFormat="1" ht="48.75" customHeight="1">
      <c r="B62" s="88"/>
      <c r="C62" s="89"/>
      <c r="D62" s="89"/>
      <c r="E62" s="89"/>
      <c r="F62" s="93" t="s">
        <v>114</v>
      </c>
      <c r="G62" s="150">
        <f>ROUNDDOWN(SUM($G$54:$G$60),0)</f>
        <v>4429000</v>
      </c>
      <c r="H62" s="110"/>
      <c r="I62" s="89"/>
      <c r="J62" s="89"/>
      <c r="K62" s="89"/>
      <c r="L62" s="89"/>
      <c r="M62" s="89"/>
      <c r="N62" s="89"/>
      <c r="O62" s="89"/>
      <c r="P62" s="96"/>
      <c r="X62" s="89"/>
      <c r="Y62" s="89"/>
      <c r="Z62" s="89"/>
      <c r="AA62" s="89"/>
    </row>
    <row r="63" spans="2:27" ht="15" customHeight="1">
      <c r="B63" s="133"/>
      <c r="C63" s="134"/>
      <c r="D63" s="134"/>
      <c r="E63" s="134"/>
      <c r="F63" s="134"/>
      <c r="G63" s="136"/>
      <c r="H63" s="136"/>
      <c r="I63" s="134"/>
      <c r="J63" s="137"/>
      <c r="K63" s="151"/>
      <c r="L63" s="151"/>
      <c r="M63" s="137"/>
      <c r="N63" s="137"/>
      <c r="O63" s="134"/>
      <c r="P63" s="33"/>
    </row>
    <row r="64" spans="2:27" ht="15" customHeight="1">
      <c r="B64" s="5"/>
      <c r="C64" s="5"/>
      <c r="D64" s="5"/>
      <c r="E64" s="5"/>
      <c r="F64" s="5"/>
      <c r="G64" s="84"/>
      <c r="H64" s="84"/>
      <c r="I64" s="5"/>
      <c r="J64" s="86"/>
      <c r="K64" s="152"/>
      <c r="L64" s="152"/>
      <c r="M64" s="86"/>
      <c r="N64" s="86"/>
      <c r="O64" s="5"/>
    </row>
    <row r="65" spans="2:27" ht="15" customHeight="1">
      <c r="B65" s="153"/>
      <c r="C65" s="38"/>
      <c r="D65" s="38"/>
      <c r="E65" s="38"/>
      <c r="F65" s="38"/>
      <c r="G65" s="39"/>
      <c r="H65" s="39"/>
      <c r="I65" s="38"/>
      <c r="J65" s="40"/>
      <c r="K65" s="154"/>
      <c r="L65" s="154"/>
      <c r="M65" s="40"/>
      <c r="N65" s="40"/>
      <c r="O65" s="38"/>
      <c r="P65" s="11"/>
    </row>
    <row r="66" spans="2:27" ht="50.1" customHeight="1">
      <c r="B66" s="12"/>
      <c r="C66" s="5"/>
      <c r="D66" s="5"/>
      <c r="E66" s="5"/>
      <c r="F66" s="93" t="s">
        <v>115</v>
      </c>
      <c r="G66" s="150">
        <f>ROUNDDOWN($G$62-$G$38,0)</f>
        <v>651000</v>
      </c>
      <c r="H66" s="110"/>
      <c r="J66" s="86"/>
      <c r="K66" s="152"/>
      <c r="L66" s="152"/>
      <c r="M66" s="78"/>
      <c r="N66" s="78"/>
      <c r="O66" s="155"/>
      <c r="P66" s="21"/>
    </row>
    <row r="67" spans="2:27" ht="15" customHeight="1">
      <c r="B67" s="133"/>
      <c r="C67" s="134"/>
      <c r="D67" s="134"/>
      <c r="E67" s="134"/>
      <c r="F67" s="134"/>
      <c r="G67" s="136"/>
      <c r="H67" s="136"/>
      <c r="I67" s="134"/>
      <c r="J67" s="137"/>
      <c r="K67" s="151"/>
      <c r="L67" s="151"/>
      <c r="M67" s="137"/>
      <c r="N67" s="137"/>
      <c r="O67" s="134"/>
      <c r="P67" s="33"/>
    </row>
    <row r="68" spans="2:27" ht="15" customHeight="1">
      <c r="G68" s="34"/>
      <c r="H68" s="34"/>
      <c r="K68" s="156"/>
      <c r="L68" s="156"/>
      <c r="M68" s="157" t="s">
        <v>102</v>
      </c>
      <c r="N68" s="157"/>
    </row>
    <row r="69" spans="2:27" ht="15" customHeight="1">
      <c r="B69" s="7"/>
      <c r="C69" s="8"/>
      <c r="D69" s="8"/>
      <c r="E69" s="8"/>
      <c r="F69" s="8"/>
      <c r="G69" s="158"/>
      <c r="H69" s="158"/>
      <c r="I69" s="10"/>
      <c r="J69" s="159"/>
      <c r="K69" s="159"/>
      <c r="L69" s="159"/>
      <c r="M69" s="160" t="s">
        <v>102</v>
      </c>
      <c r="N69" s="160"/>
      <c r="O69" s="8"/>
      <c r="P69" s="11"/>
    </row>
    <row r="70" spans="2:27" ht="30" customHeight="1">
      <c r="B70" s="22"/>
      <c r="C70" s="161"/>
      <c r="D70" s="162">
        <f>$K$5</f>
        <v>1</v>
      </c>
      <c r="E70" s="163" t="s">
        <v>116</v>
      </c>
      <c r="F70" s="164"/>
      <c r="G70" s="165"/>
      <c r="H70" s="4"/>
      <c r="I70" s="166"/>
      <c r="J70" s="167"/>
      <c r="K70" s="167"/>
      <c r="L70" s="167" t="s">
        <v>117</v>
      </c>
      <c r="M70" s="167"/>
      <c r="N70" s="167"/>
      <c r="O70" s="168"/>
      <c r="P70" s="21"/>
    </row>
    <row r="71" spans="2:27" ht="48.75" customHeight="1">
      <c r="B71" s="22"/>
      <c r="C71" s="169" t="s">
        <v>118</v>
      </c>
      <c r="D71" s="170" t="s">
        <v>119</v>
      </c>
      <c r="E71" s="171">
        <f>$G$38</f>
        <v>3778000</v>
      </c>
      <c r="F71" s="172" t="s">
        <v>120</v>
      </c>
      <c r="G71" s="173"/>
      <c r="H71" s="2"/>
      <c r="I71" s="174" t="s">
        <v>118</v>
      </c>
      <c r="J71" s="175" t="s">
        <v>119</v>
      </c>
      <c r="K71" s="175"/>
      <c r="L71" s="176">
        <f>IF($K$5=0,0,ROUNDDOWN($E$71/$K$5,0))</f>
        <v>3778000</v>
      </c>
      <c r="M71" s="177" t="s">
        <v>120</v>
      </c>
      <c r="N71" s="177"/>
      <c r="O71" s="178"/>
      <c r="P71" s="21"/>
    </row>
    <row r="72" spans="2:27" ht="48.6" customHeight="1">
      <c r="B72" s="22"/>
      <c r="C72" s="179" t="s">
        <v>121</v>
      </c>
      <c r="D72" s="180" t="s">
        <v>83</v>
      </c>
      <c r="E72" s="181">
        <f>$G$40</f>
        <v>3738000</v>
      </c>
      <c r="F72" s="182" t="s">
        <v>120</v>
      </c>
      <c r="G72" s="183"/>
      <c r="H72" s="2"/>
      <c r="I72" s="184" t="s">
        <v>121</v>
      </c>
      <c r="J72" s="185" t="s">
        <v>83</v>
      </c>
      <c r="K72" s="185"/>
      <c r="L72" s="186">
        <f>IF($K$5=0,0,ROUNDDOWN($E$72/$K$5,0))</f>
        <v>3738000</v>
      </c>
      <c r="M72" s="187" t="s">
        <v>120</v>
      </c>
      <c r="N72" s="187"/>
      <c r="O72" s="188"/>
      <c r="P72" s="21"/>
    </row>
    <row r="73" spans="2:27" ht="48.75" customHeight="1">
      <c r="B73" s="22"/>
      <c r="C73" s="169" t="s">
        <v>122</v>
      </c>
      <c r="D73" s="170" t="s">
        <v>123</v>
      </c>
      <c r="E73" s="189">
        <f>$G$42</f>
        <v>6.4205457463884424E-2</v>
      </c>
      <c r="F73" s="172" t="s">
        <v>120</v>
      </c>
      <c r="G73" s="190"/>
      <c r="H73" s="2"/>
      <c r="I73" s="174" t="s">
        <v>122</v>
      </c>
      <c r="J73" s="175" t="s">
        <v>123</v>
      </c>
      <c r="K73" s="175"/>
      <c r="L73" s="191">
        <f>IF(SUM($G$12:$G$29)&gt;0,SUMIF($E$12:$E$29,"広告・宣伝費",$G$12:$G$29)/SUM($G$12:$G$29),0)</f>
        <v>6.4205457463884424E-2</v>
      </c>
      <c r="M73" s="177" t="s">
        <v>120</v>
      </c>
      <c r="N73" s="177"/>
      <c r="O73" s="178"/>
      <c r="P73" s="21"/>
    </row>
    <row r="74" spans="2:27" ht="48.75" customHeight="1">
      <c r="B74" s="22"/>
      <c r="C74" s="192"/>
      <c r="D74" s="193" t="s">
        <v>100</v>
      </c>
      <c r="E74" s="194">
        <f>ROUNDDOWN(IF($E$72&lt;50000000,$E$72/2,25000000),-3)</f>
        <v>1869000</v>
      </c>
      <c r="F74" s="195" t="s">
        <v>124</v>
      </c>
      <c r="G74" s="196"/>
      <c r="H74" s="2"/>
      <c r="I74" s="184"/>
      <c r="J74" s="197" t="s">
        <v>125</v>
      </c>
      <c r="K74" s="197"/>
      <c r="L74" s="186">
        <f>ROUNDDOWN(IF($L$72&lt;50000000,$L$72/2,25000000),-3)</f>
        <v>1869000</v>
      </c>
      <c r="M74" s="187" t="s">
        <v>124</v>
      </c>
      <c r="N74" s="187"/>
      <c r="O74" s="188"/>
      <c r="P74" s="21"/>
    </row>
    <row r="75" spans="2:27" s="2" customFormat="1" ht="15" customHeight="1">
      <c r="B75" s="22"/>
      <c r="P75" s="21"/>
      <c r="X75" s="5"/>
      <c r="Y75" s="5"/>
      <c r="Z75" s="5"/>
      <c r="AA75" s="5"/>
    </row>
    <row r="76" spans="2:27" ht="30" customHeight="1">
      <c r="B76" s="22"/>
      <c r="C76" s="161"/>
      <c r="D76" s="162">
        <f>$K$5</f>
        <v>1</v>
      </c>
      <c r="E76" s="163" t="s">
        <v>126</v>
      </c>
      <c r="F76" s="164"/>
      <c r="G76" s="165"/>
      <c r="H76" s="2"/>
      <c r="I76" s="198"/>
      <c r="J76" s="199"/>
      <c r="K76" s="199"/>
      <c r="L76" s="199" t="s">
        <v>127</v>
      </c>
      <c r="M76" s="199"/>
      <c r="N76" s="199"/>
      <c r="O76" s="200"/>
      <c r="P76" s="21"/>
    </row>
    <row r="77" spans="2:27" ht="48.75" customHeight="1">
      <c r="B77" s="22"/>
      <c r="C77" s="169" t="s">
        <v>128</v>
      </c>
      <c r="D77" s="170" t="s">
        <v>129</v>
      </c>
      <c r="E77" s="171">
        <f>$G$62</f>
        <v>4429000</v>
      </c>
      <c r="F77" s="172" t="s">
        <v>120</v>
      </c>
      <c r="G77" s="173"/>
      <c r="H77" s="2"/>
      <c r="I77" s="184" t="s">
        <v>128</v>
      </c>
      <c r="J77" s="267" t="s">
        <v>129</v>
      </c>
      <c r="K77" s="267"/>
      <c r="L77" s="186">
        <f>IF($K$5=0,0,ROUNDDOWN($E$77/$K$5,0))</f>
        <v>4429000</v>
      </c>
      <c r="M77" s="268" t="s">
        <v>120</v>
      </c>
      <c r="N77" s="268"/>
      <c r="O77" s="188"/>
      <c r="P77" s="21"/>
    </row>
    <row r="78" spans="2:27" ht="15" customHeight="1">
      <c r="B78" s="28"/>
      <c r="C78" s="29"/>
      <c r="D78" s="29"/>
      <c r="E78" s="29"/>
      <c r="F78" s="29"/>
      <c r="G78" s="30"/>
      <c r="H78" s="30"/>
      <c r="I78" s="29"/>
      <c r="J78" s="201"/>
      <c r="K78" s="202"/>
      <c r="L78" s="201"/>
      <c r="M78" s="203" t="s">
        <v>130</v>
      </c>
      <c r="N78" s="203"/>
      <c r="O78" s="29"/>
      <c r="P78" s="33"/>
    </row>
    <row r="79" spans="2:27" ht="14.1" customHeight="1"/>
    <row r="80" spans="2:27">
      <c r="J80" s="2"/>
      <c r="M80" s="2"/>
      <c r="N80" s="2"/>
    </row>
    <row r="81"/>
    <row r="82"/>
    <row r="83"/>
    <row r="1048576"/>
  </sheetData>
  <mergeCells count="39">
    <mergeCell ref="E4:I4"/>
    <mergeCell ref="Y4:Z4"/>
    <mergeCell ref="E5:I5"/>
    <mergeCell ref="M5:O5"/>
    <mergeCell ref="I11:O11"/>
    <mergeCell ref="I12:O12"/>
    <mergeCell ref="I13:O13"/>
    <mergeCell ref="I14:O14"/>
    <mergeCell ref="I15:O15"/>
    <mergeCell ref="I16:O16"/>
    <mergeCell ref="I17:O17"/>
    <mergeCell ref="I18:O18"/>
    <mergeCell ref="I19:O19"/>
    <mergeCell ref="I20:O20"/>
    <mergeCell ref="I21:O21"/>
    <mergeCell ref="I22:O22"/>
    <mergeCell ref="I23:O23"/>
    <mergeCell ref="I24:O24"/>
    <mergeCell ref="I25:O25"/>
    <mergeCell ref="I26:O26"/>
    <mergeCell ref="I27:O27"/>
    <mergeCell ref="I28:O28"/>
    <mergeCell ref="I29:O29"/>
    <mergeCell ref="I30:O30"/>
    <mergeCell ref="H31:O31"/>
    <mergeCell ref="H32:O32"/>
    <mergeCell ref="H33:O33"/>
    <mergeCell ref="H34:O34"/>
    <mergeCell ref="H35:O35"/>
    <mergeCell ref="H36:O36"/>
    <mergeCell ref="H58:O58"/>
    <mergeCell ref="H59:O59"/>
    <mergeCell ref="J77:K77"/>
    <mergeCell ref="M77:N77"/>
    <mergeCell ref="H53:O53"/>
    <mergeCell ref="H54:O54"/>
    <mergeCell ref="H55:O55"/>
    <mergeCell ref="H56:O56"/>
    <mergeCell ref="H57:O57"/>
  </mergeCells>
  <phoneticPr fontId="38"/>
  <conditionalFormatting sqref="H12:H29">
    <cfRule type="expression" dxfId="5" priority="2">
      <formula>H12="支払先名称・費用種別・経費項目の重複あり"</formula>
    </cfRule>
    <cfRule type="expression" dxfId="4" priority="3">
      <formula>H12="明細の金額と不一致"</formula>
    </cfRule>
  </conditionalFormatting>
  <dataValidations count="1">
    <dataValidation type="list" allowBlank="1" showInputMessage="1" showErrorMessage="1" sqref="F12:F29" xr:uid="{00000000-0002-0000-0000-000000000000}">
      <formula1>INDIRECT(E12)</formula1>
      <formula2>0</formula2>
    </dataValidation>
  </dataValidations>
  <pageMargins left="0.75" right="0.75" top="1" bottom="1" header="0.51180555555555496" footer="0.51180555555555496"/>
  <pageSetup paperSize="9" scale="23"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プルダウン一覧!$B$2:$B$7</xm:f>
          </x14:formula1>
          <x14:formula2>
            <xm:f>0</xm:f>
          </x14:formula2>
          <xm:sqref>E12:E29</xm:sqref>
        </x14:dataValidation>
        <x14:dataValidation type="list" allowBlank="1" showInputMessage="1" showErrorMessage="1" xr:uid="{00000000-0002-0000-0000-000002000000}">
          <x14:formula1>
            <xm:f>プルダウン一覧!$A$2:$A$6</xm:f>
          </x14:formula1>
          <x14:formula2>
            <xm:f>0</xm:f>
          </x14:formula2>
          <xm:sqref>E55:E60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MJ1048576"/>
  <sheetViews>
    <sheetView showGridLines="0" topLeftCell="A1048576" zoomScale="70" zoomScaleNormal="70" workbookViewId="0">
      <selection activeCell="F33" sqref="F33"/>
    </sheetView>
  </sheetViews>
  <sheetFormatPr defaultColWidth="8.5" defaultRowHeight="18.75" zeroHeight="1" outlineLevelCol="1"/>
  <cols>
    <col min="1" max="1" width="2.625" style="204" customWidth="1"/>
    <col min="2" max="2" width="4.625" style="204" customWidth="1"/>
    <col min="3" max="3" width="32.5" style="204" customWidth="1"/>
    <col min="4" max="4" width="34.375" style="204" customWidth="1"/>
    <col min="5" max="5" width="32.5" style="204" customWidth="1"/>
    <col min="6" max="6" width="17.375" style="204" customWidth="1"/>
    <col min="7" max="8" width="23.5" style="204" customWidth="1"/>
    <col min="9" max="9" width="23.5" style="205" customWidth="1"/>
    <col min="10" max="10" width="12.625" style="204" customWidth="1"/>
    <col min="11" max="11" width="33.875" style="204" customWidth="1"/>
    <col min="12" max="12" width="16.25" style="206" customWidth="1"/>
    <col min="13" max="13" width="6" style="206" customWidth="1"/>
    <col min="14" max="14" width="16.25" style="206" customWidth="1"/>
    <col min="15" max="17" width="19.125" style="206" customWidth="1"/>
    <col min="18" max="18" width="16.125" style="206" customWidth="1"/>
    <col min="19" max="22" width="21.375" style="204" hidden="1" customWidth="1" outlineLevel="1"/>
    <col min="23" max="23" width="10.5" style="204" hidden="1" customWidth="1"/>
    <col min="24" max="1024" width="8.5" style="204" hidden="1"/>
  </cols>
  <sheetData>
    <row r="1" spans="2:22" ht="28.5">
      <c r="B1" s="207"/>
      <c r="C1" s="207"/>
      <c r="D1" s="207"/>
      <c r="E1" s="207"/>
      <c r="F1" s="207" t="s">
        <v>131</v>
      </c>
      <c r="G1" s="207"/>
      <c r="H1" s="207"/>
      <c r="I1" s="207"/>
      <c r="J1" s="207"/>
      <c r="K1" s="207"/>
      <c r="L1" s="208"/>
      <c r="M1" s="208"/>
      <c r="N1" s="208"/>
      <c r="O1" s="208"/>
      <c r="P1" s="208"/>
      <c r="Q1" s="208"/>
      <c r="R1" s="208"/>
    </row>
    <row r="2" spans="2:22">
      <c r="B2" s="209"/>
      <c r="C2" s="209"/>
      <c r="D2" s="209"/>
      <c r="E2" s="209"/>
      <c r="F2" s="209"/>
      <c r="G2" s="209"/>
      <c r="H2" s="209"/>
      <c r="I2" s="209"/>
      <c r="J2" s="210"/>
      <c r="K2" s="210"/>
      <c r="L2" s="210"/>
      <c r="M2" s="210"/>
      <c r="N2" s="210"/>
      <c r="O2" s="210"/>
      <c r="P2" s="210"/>
      <c r="Q2" s="210"/>
      <c r="R2" s="210"/>
    </row>
    <row r="3" spans="2:22" ht="39" customHeight="1">
      <c r="B3" s="209"/>
      <c r="C3" s="209"/>
      <c r="D3" s="209"/>
      <c r="E3" s="210"/>
      <c r="F3" s="277"/>
      <c r="G3" s="277"/>
      <c r="H3" s="277"/>
      <c r="I3" s="277"/>
      <c r="J3" s="277"/>
      <c r="K3" s="277"/>
      <c r="L3" s="211"/>
      <c r="M3" s="211"/>
      <c r="N3" s="211"/>
      <c r="O3" s="211"/>
      <c r="P3" s="211"/>
      <c r="Q3" s="211"/>
      <c r="R3" s="211"/>
    </row>
    <row r="4" spans="2:22" ht="30" customHeight="1">
      <c r="B4" s="209"/>
      <c r="C4" s="209"/>
      <c r="D4" s="209"/>
      <c r="E4" s="209"/>
      <c r="F4" s="278" t="s">
        <v>132</v>
      </c>
      <c r="G4" s="278"/>
      <c r="H4" s="278"/>
      <c r="I4" s="278"/>
      <c r="J4" s="278"/>
      <c r="K4" s="278"/>
      <c r="L4" s="212"/>
      <c r="M4" s="212"/>
      <c r="N4" s="212"/>
      <c r="O4" s="212"/>
      <c r="P4" s="212"/>
      <c r="Q4" s="212"/>
      <c r="R4" s="212"/>
    </row>
    <row r="5" spans="2:22" ht="19.7" customHeight="1">
      <c r="B5" s="209"/>
      <c r="C5" s="209"/>
      <c r="D5" s="209"/>
      <c r="E5" s="209"/>
      <c r="F5" s="279" t="s">
        <v>133</v>
      </c>
      <c r="G5" s="279"/>
      <c r="H5" s="279"/>
      <c r="I5" s="279"/>
      <c r="J5" s="279"/>
      <c r="K5" s="279"/>
      <c r="L5" s="213"/>
      <c r="M5" s="213"/>
      <c r="N5" s="213"/>
      <c r="O5" s="213"/>
      <c r="P5" s="213"/>
      <c r="Q5" s="213"/>
      <c r="R5" s="213"/>
    </row>
    <row r="6" spans="2:22" ht="25.5">
      <c r="B6" s="209"/>
      <c r="C6" s="209"/>
      <c r="D6" s="209"/>
      <c r="E6" s="209"/>
      <c r="F6" s="279"/>
      <c r="G6" s="279"/>
      <c r="H6" s="279"/>
      <c r="I6" s="279"/>
      <c r="J6" s="279"/>
      <c r="K6" s="279"/>
      <c r="L6" s="213"/>
      <c r="M6" s="213"/>
      <c r="N6" s="213"/>
      <c r="O6" s="213"/>
      <c r="P6" s="213"/>
      <c r="Q6" s="213"/>
      <c r="R6" s="213"/>
    </row>
    <row r="7" spans="2:22" ht="25.5">
      <c r="B7" s="209"/>
      <c r="C7" s="209"/>
      <c r="D7" s="209"/>
      <c r="E7" s="209"/>
      <c r="F7" s="279"/>
      <c r="G7" s="279"/>
      <c r="H7" s="279"/>
      <c r="I7" s="279"/>
      <c r="J7" s="279"/>
      <c r="K7" s="279"/>
      <c r="L7" s="213"/>
      <c r="M7" s="213"/>
      <c r="N7" s="213"/>
      <c r="O7" s="213"/>
      <c r="P7" s="213"/>
      <c r="Q7" s="213"/>
      <c r="R7" s="213"/>
    </row>
    <row r="8" spans="2:22" ht="24">
      <c r="B8" s="214" t="s">
        <v>134</v>
      </c>
      <c r="C8" s="210"/>
      <c r="D8" s="215"/>
      <c r="E8" s="210"/>
      <c r="F8" s="210"/>
      <c r="G8" s="210"/>
      <c r="H8" s="210"/>
      <c r="I8" s="216"/>
      <c r="J8" s="210"/>
      <c r="K8" s="210"/>
      <c r="L8" s="212"/>
      <c r="M8" s="212"/>
      <c r="N8" s="212"/>
      <c r="O8" s="212"/>
      <c r="P8" s="212"/>
      <c r="Q8" s="212"/>
      <c r="R8" s="212"/>
      <c r="S8" s="217" t="s">
        <v>135</v>
      </c>
      <c r="T8" s="218"/>
      <c r="U8" s="2"/>
      <c r="V8" s="218"/>
    </row>
    <row r="9" spans="2:22" ht="30" customHeight="1">
      <c r="B9" s="219" t="s">
        <v>12</v>
      </c>
      <c r="C9" s="219" t="s">
        <v>13</v>
      </c>
      <c r="D9" s="220" t="s">
        <v>136</v>
      </c>
      <c r="E9" s="220" t="s">
        <v>137</v>
      </c>
      <c r="F9" s="219" t="s">
        <v>138</v>
      </c>
      <c r="G9" s="219" t="s">
        <v>139</v>
      </c>
      <c r="H9" s="219" t="s">
        <v>140</v>
      </c>
      <c r="I9" s="221" t="s">
        <v>141</v>
      </c>
      <c r="J9" s="221" t="s">
        <v>142</v>
      </c>
      <c r="K9" s="221" t="s">
        <v>143</v>
      </c>
      <c r="L9" s="222"/>
      <c r="M9" s="46" t="s">
        <v>19</v>
      </c>
      <c r="N9" s="47"/>
      <c r="O9" s="48"/>
      <c r="P9" s="49"/>
      <c r="Q9" s="50"/>
      <c r="R9" s="2"/>
      <c r="S9" s="2" t="s">
        <v>20</v>
      </c>
      <c r="T9" s="218"/>
      <c r="U9" s="2"/>
      <c r="V9" s="218"/>
    </row>
    <row r="10" spans="2:22" ht="21">
      <c r="B10" s="81">
        <v>1</v>
      </c>
      <c r="C10" s="81" t="s">
        <v>34</v>
      </c>
      <c r="D10" s="223" t="s">
        <v>35</v>
      </c>
      <c r="E10" s="81" t="s">
        <v>144</v>
      </c>
      <c r="F10" s="81" t="s">
        <v>145</v>
      </c>
      <c r="G10" s="224">
        <v>20000</v>
      </c>
      <c r="H10" s="225">
        <v>4</v>
      </c>
      <c r="I10" s="226">
        <f t="shared" ref="I10:I19" si="0">$G10*$H10</f>
        <v>80000</v>
      </c>
      <c r="J10" s="227" t="s">
        <v>146</v>
      </c>
      <c r="K10" s="228">
        <v>45108</v>
      </c>
      <c r="L10" s="229"/>
      <c r="M10" s="60"/>
      <c r="N10" s="2"/>
      <c r="O10" s="62"/>
      <c r="P10" s="2"/>
      <c r="Q10" s="63"/>
      <c r="R10" s="2"/>
      <c r="S10" s="2" t="s">
        <v>27</v>
      </c>
      <c r="T10" s="230">
        <f>$I$20</f>
        <v>1120000</v>
      </c>
      <c r="U10" s="2" t="s">
        <v>28</v>
      </c>
      <c r="V10" s="230">
        <f>$I$34</f>
        <v>960000</v>
      </c>
    </row>
    <row r="11" spans="2:22" ht="21">
      <c r="B11" s="225" t="e">
        <f t="array" aca="1" ref="B11" ca="1">IF(ISBLANK(INDIRECT("B"&amp;ROW()-1))=1,MAX(OFFSET($B$10,0,0,ROW()-ROW($B$10),1))+COUNTBLANK(OFFSET($B$10,0,0,ROW()-ROW($B$10),1))+1,MAX(OFFSET($B$10,0,0,ROW()-ROW($B$10),1)+1))</f>
        <v>#VALUE!</v>
      </c>
      <c r="C11" s="81" t="s">
        <v>42</v>
      </c>
      <c r="D11" s="223" t="s">
        <v>35</v>
      </c>
      <c r="E11" s="81" t="s">
        <v>147</v>
      </c>
      <c r="F11" s="81" t="s">
        <v>148</v>
      </c>
      <c r="G11" s="224">
        <v>20000</v>
      </c>
      <c r="H11" s="225">
        <v>4</v>
      </c>
      <c r="I11" s="226">
        <f t="shared" si="0"/>
        <v>80000</v>
      </c>
      <c r="J11" s="227"/>
      <c r="K11" s="228"/>
      <c r="L11" s="229"/>
      <c r="M11" s="60"/>
      <c r="N11" s="61"/>
      <c r="O11" s="62" t="s">
        <v>149</v>
      </c>
      <c r="P11" s="2"/>
      <c r="Q11" s="63"/>
      <c r="R11" s="2"/>
      <c r="S11" s="2" t="s">
        <v>23</v>
      </c>
      <c r="T11" s="230">
        <f>$I$48</f>
        <v>720000</v>
      </c>
      <c r="U11" s="2" t="s">
        <v>32</v>
      </c>
      <c r="V11" s="230">
        <f>$I$62</f>
        <v>648000</v>
      </c>
    </row>
    <row r="12" spans="2:22">
      <c r="B12" s="81" t="e">
        <f t="array" aca="1" ref="B12" ca="1">IF(ISBLANK(INDIRECT("B"&amp;ROW()-1))=1,MAX(OFFSET($B$10,0,0,ROW()-ROW($B$10),1))+COUNTBLANK(OFFSET($B$10,0,0,ROW()-ROW($B$10),1))+1,MAX(OFFSET($B$10,0,0,ROW()-ROW($B$10),1)+1))</f>
        <v>#VALUE!</v>
      </c>
      <c r="C12" s="81" t="s">
        <v>43</v>
      </c>
      <c r="D12" s="223" t="s">
        <v>35</v>
      </c>
      <c r="E12" s="81" t="s">
        <v>150</v>
      </c>
      <c r="F12" s="81" t="s">
        <v>151</v>
      </c>
      <c r="G12" s="231">
        <v>20000</v>
      </c>
      <c r="H12" s="225">
        <v>24</v>
      </c>
      <c r="I12" s="226">
        <f t="shared" si="0"/>
        <v>480000</v>
      </c>
      <c r="J12" s="227"/>
      <c r="K12" s="228"/>
      <c r="L12" s="229"/>
      <c r="M12" s="229"/>
      <c r="N12" s="229"/>
      <c r="O12" s="229"/>
      <c r="P12" s="229"/>
      <c r="Q12" s="229"/>
      <c r="R12" s="229"/>
      <c r="S12" s="232" t="s">
        <v>55</v>
      </c>
      <c r="T12" s="230">
        <f>SUM(T5,V5,T7,T9,V7)</f>
        <v>0</v>
      </c>
      <c r="U12" s="233"/>
    </row>
    <row r="13" spans="2:22" ht="21">
      <c r="B13" s="81" t="e">
        <f t="array" aca="1" ref="B13" ca="1">IF(ISBLANK(INDIRECT("B"&amp;ROW()-1))=1,MAX(OFFSET($B$10,0,0,ROW()-ROW($B$10),1))+COUNTBLANK(OFFSET($B$10,0,0,ROW()-ROW($B$10),1))+1,MAX(OFFSET($B$10,0,0,ROW()-ROW($B$10),1)+1))</f>
        <v>#VALUE!</v>
      </c>
      <c r="C13" s="81" t="s">
        <v>45</v>
      </c>
      <c r="D13" s="223" t="s">
        <v>35</v>
      </c>
      <c r="E13" s="81" t="s">
        <v>152</v>
      </c>
      <c r="F13" s="81" t="s">
        <v>153</v>
      </c>
      <c r="G13" s="224">
        <v>40000</v>
      </c>
      <c r="H13" s="225">
        <v>4</v>
      </c>
      <c r="I13" s="226">
        <f t="shared" si="0"/>
        <v>160000</v>
      </c>
      <c r="J13" s="227"/>
      <c r="K13" s="228"/>
      <c r="L13" s="229"/>
      <c r="M13" s="60"/>
      <c r="N13" s="69"/>
      <c r="O13" s="62" t="s">
        <v>31</v>
      </c>
      <c r="P13" s="2"/>
      <c r="Q13" s="63"/>
      <c r="R13" s="2"/>
      <c r="S13" s="232" t="s">
        <v>38</v>
      </c>
      <c r="T13" s="230">
        <f>$I$77</f>
        <v>240000</v>
      </c>
      <c r="U13" s="2" t="s">
        <v>39</v>
      </c>
      <c r="V13" s="230">
        <f>$I$92</f>
        <v>50000</v>
      </c>
    </row>
    <row r="14" spans="2:22" ht="21">
      <c r="B14" s="81" t="e">
        <f t="array" aca="1" ref="B14" ca="1">IF(ISBLANK(INDIRECT("B"&amp;ROW()-1))=1,MAX(OFFSET($B$10,0,0,ROW()-ROW($B$10),1))+COUNTBLANK(OFFSET($B$10,0,0,ROW()-ROW($B$10),1))+1,MAX(OFFSET($B$10,0,0,ROW()-ROW($B$10),1)+1))</f>
        <v>#VALUE!</v>
      </c>
      <c r="C14" s="234" t="s">
        <v>49</v>
      </c>
      <c r="D14" s="223" t="s">
        <v>35</v>
      </c>
      <c r="E14" s="81" t="s">
        <v>152</v>
      </c>
      <c r="F14" s="81" t="s">
        <v>153</v>
      </c>
      <c r="G14" s="231">
        <v>40000</v>
      </c>
      <c r="H14" s="225">
        <v>4</v>
      </c>
      <c r="I14" s="226">
        <f t="shared" si="0"/>
        <v>160000</v>
      </c>
      <c r="J14" s="227" t="s">
        <v>146</v>
      </c>
      <c r="K14" s="235">
        <v>45108</v>
      </c>
      <c r="L14" s="229"/>
      <c r="M14" s="60"/>
      <c r="N14" s="70"/>
      <c r="O14" s="62" t="s">
        <v>37</v>
      </c>
      <c r="P14" s="2"/>
      <c r="Q14" s="63"/>
      <c r="R14" s="2"/>
      <c r="U14" s="2"/>
      <c r="V14" s="218"/>
    </row>
    <row r="15" spans="2:22">
      <c r="B15" s="81" t="e">
        <f t="array" aca="1" ref="B15" ca="1">IF(ISBLANK(INDIRECT("B"&amp;ROW()-1))=1,MAX(OFFSET($B$10,0,0,ROW()-ROW($B$10),1))+COUNTBLANK(OFFSET($B$10,0,0,ROW()-ROW($B$10),1))+1,MAX(OFFSET($B$10,0,0,ROW()-ROW($B$10),1)+1))</f>
        <v>#VALUE!</v>
      </c>
      <c r="C15" s="234" t="s">
        <v>73</v>
      </c>
      <c r="D15" s="223" t="s">
        <v>35</v>
      </c>
      <c r="E15" s="81" t="s">
        <v>147</v>
      </c>
      <c r="F15" s="234" t="s">
        <v>154</v>
      </c>
      <c r="G15" s="231">
        <v>20000</v>
      </c>
      <c r="H15" s="225">
        <v>8</v>
      </c>
      <c r="I15" s="226">
        <f t="shared" si="0"/>
        <v>160000</v>
      </c>
      <c r="J15" s="227" t="s">
        <v>146</v>
      </c>
      <c r="K15" s="235">
        <v>45108</v>
      </c>
      <c r="L15" s="229"/>
      <c r="M15" s="74"/>
      <c r="N15" s="75"/>
      <c r="O15" s="75"/>
      <c r="P15" s="75"/>
      <c r="Q15" s="76"/>
      <c r="R15" s="2"/>
      <c r="S15" s="2" t="s">
        <v>48</v>
      </c>
      <c r="U15" s="233"/>
    </row>
    <row r="16" spans="2:22">
      <c r="B16" s="81" t="e">
        <f t="array" aca="1" ref="B16" ca="1">IF(ISBLANK(INDIRECT("B"&amp;ROW()-1))=1,MAX(OFFSET($B$10,0,0,ROW()-ROW($B$10),1))+COUNTBLANK(OFFSET($B$10,0,0,ROW()-ROW($B$10),1))+1,MAX(OFFSET($B$10,0,0,ROW()-ROW($B$10),1)+1))</f>
        <v>#VALUE!</v>
      </c>
      <c r="C16" s="81"/>
      <c r="D16" s="223"/>
      <c r="E16" s="81"/>
      <c r="F16" s="81"/>
      <c r="G16" s="231"/>
      <c r="H16" s="225"/>
      <c r="I16" s="226">
        <f t="shared" si="0"/>
        <v>0</v>
      </c>
      <c r="J16" s="227"/>
      <c r="K16" s="228"/>
      <c r="L16" s="229"/>
      <c r="M16" s="229"/>
      <c r="N16" s="229"/>
      <c r="O16" s="229"/>
      <c r="P16" s="229"/>
      <c r="Q16" s="229"/>
      <c r="R16" s="229"/>
      <c r="S16" s="2"/>
      <c r="T16" s="2" t="s">
        <v>51</v>
      </c>
      <c r="U16" s="233"/>
    </row>
    <row r="17" spans="2:21">
      <c r="B17" s="81" t="e">
        <f t="array" aca="1" ref="B17" ca="1">IF(ISBLANK(INDIRECT("B"&amp;ROW()-1))=1,MAX(OFFSET($B$10,0,0,ROW()-ROW($B$10),1))+COUNTBLANK(OFFSET($B$10,0,0,ROW()-ROW($B$10),1))+1,MAX(OFFSET($B$10,0,0,ROW()-ROW($B$10),1)+1))</f>
        <v>#VALUE!</v>
      </c>
      <c r="C17" s="81"/>
      <c r="D17" s="223"/>
      <c r="E17" s="81"/>
      <c r="F17" s="81"/>
      <c r="G17" s="231"/>
      <c r="H17" s="225"/>
      <c r="I17" s="226">
        <f t="shared" si="0"/>
        <v>0</v>
      </c>
      <c r="J17" s="227"/>
      <c r="K17" s="228"/>
      <c r="L17" s="229"/>
      <c r="M17" s="229"/>
      <c r="N17" s="229"/>
      <c r="O17" s="229"/>
      <c r="P17" s="229"/>
      <c r="Q17" s="229"/>
      <c r="R17" s="229"/>
      <c r="S17" s="232" t="s">
        <v>55</v>
      </c>
      <c r="T17" s="230">
        <f>SUM(T10,V10,T11,T13,V11)</f>
        <v>3688000</v>
      </c>
      <c r="U17" s="233"/>
    </row>
    <row r="18" spans="2:21">
      <c r="B18" s="81" t="e">
        <f t="array" aca="1" ref="B18" ca="1">IF(ISBLANK(INDIRECT("B"&amp;ROW()-1))=1,MAX(OFFSET($B$10,0,0,ROW()-ROW($B$10),1))+COUNTBLANK(OFFSET($B$10,0,0,ROW()-ROW($B$10),1))+1,MAX(OFFSET($B$10,0,0,ROW()-ROW($B$10),1)+1))</f>
        <v>#VALUE!</v>
      </c>
      <c r="C18" s="81"/>
      <c r="D18" s="223"/>
      <c r="E18" s="81"/>
      <c r="F18" s="81"/>
      <c r="G18" s="231"/>
      <c r="H18" s="225"/>
      <c r="I18" s="226">
        <f t="shared" si="0"/>
        <v>0</v>
      </c>
      <c r="J18" s="227"/>
      <c r="K18" s="228"/>
      <c r="L18" s="229"/>
      <c r="M18" s="229"/>
      <c r="N18" s="229"/>
      <c r="O18" s="229"/>
      <c r="P18" s="229"/>
      <c r="Q18" s="229"/>
      <c r="R18" s="229"/>
      <c r="S18" s="2" t="s">
        <v>59</v>
      </c>
      <c r="T18" s="230">
        <f>V13</f>
        <v>50000</v>
      </c>
    </row>
    <row r="19" spans="2:21">
      <c r="B19" s="81" t="e">
        <f t="array" aca="1" ref="B19" ca="1">IF(ISBLANK(INDIRECT("B"&amp;ROW()-1))=1,MAX(OFFSET($B$10,0,0,ROW()-ROW($B$10),1))+COUNTBLANK(OFFSET($B$10,0,0,ROW()-ROW($B$10),1))+1,MAX(OFFSET($B$10,0,0,ROW()-ROW($B$10),1)+1))</f>
        <v>#VALUE!</v>
      </c>
      <c r="C19" s="81"/>
      <c r="D19" s="223"/>
      <c r="E19" s="81"/>
      <c r="F19" s="81"/>
      <c r="G19" s="231"/>
      <c r="H19" s="225"/>
      <c r="I19" s="226">
        <f t="shared" si="0"/>
        <v>0</v>
      </c>
      <c r="J19" s="227"/>
      <c r="K19" s="228"/>
      <c r="L19" s="229"/>
      <c r="M19" s="229"/>
      <c r="N19" s="229"/>
      <c r="O19" s="229"/>
      <c r="P19" s="229"/>
      <c r="Q19" s="229"/>
      <c r="R19" s="229"/>
    </row>
    <row r="20" spans="2:21" ht="30" customHeight="1">
      <c r="B20" s="210"/>
      <c r="C20" s="210"/>
      <c r="D20" s="215"/>
      <c r="E20" s="215"/>
      <c r="F20" s="215"/>
      <c r="G20" s="215"/>
      <c r="H20" s="236" t="s">
        <v>155</v>
      </c>
      <c r="I20" s="237">
        <f>SUM(I10:I19)</f>
        <v>1120000</v>
      </c>
      <c r="J20" s="210"/>
      <c r="K20" s="210"/>
      <c r="L20" s="212"/>
      <c r="M20" s="212"/>
      <c r="N20" s="212"/>
      <c r="O20" s="212"/>
      <c r="P20" s="212"/>
      <c r="Q20" s="212"/>
      <c r="R20" s="212"/>
    </row>
    <row r="21" spans="2:21">
      <c r="B21" s="210"/>
      <c r="C21" s="210"/>
      <c r="D21" s="215"/>
      <c r="E21" s="210"/>
      <c r="F21" s="210"/>
      <c r="G21" s="210"/>
      <c r="H21" s="210"/>
      <c r="I21" s="216"/>
      <c r="J21" s="210"/>
      <c r="K21" s="210"/>
      <c r="L21" s="212"/>
      <c r="M21" s="212"/>
      <c r="N21" s="212"/>
      <c r="O21" s="212"/>
      <c r="P21" s="212"/>
      <c r="Q21" s="212"/>
      <c r="R21" s="212"/>
    </row>
    <row r="22" spans="2:21" ht="24">
      <c r="B22" s="214" t="s">
        <v>156</v>
      </c>
      <c r="C22" s="210"/>
      <c r="D22" s="215"/>
      <c r="E22" s="210"/>
      <c r="F22" s="210"/>
      <c r="G22" s="210"/>
      <c r="H22" s="210"/>
      <c r="I22" s="216"/>
      <c r="J22" s="210"/>
      <c r="K22" s="210"/>
      <c r="L22" s="212"/>
      <c r="M22" s="212"/>
      <c r="N22" s="212"/>
      <c r="O22" s="212"/>
      <c r="P22" s="212"/>
      <c r="Q22" s="212"/>
      <c r="R22" s="212"/>
    </row>
    <row r="23" spans="2:21" ht="30" customHeight="1">
      <c r="B23" s="219" t="s">
        <v>12</v>
      </c>
      <c r="C23" s="219" t="s">
        <v>13</v>
      </c>
      <c r="D23" s="220" t="s">
        <v>136</v>
      </c>
      <c r="E23" s="220" t="s">
        <v>137</v>
      </c>
      <c r="F23" s="219" t="s">
        <v>138</v>
      </c>
      <c r="G23" s="219" t="s">
        <v>139</v>
      </c>
      <c r="H23" s="219" t="s">
        <v>140</v>
      </c>
      <c r="I23" s="221" t="s">
        <v>141</v>
      </c>
      <c r="J23" s="221" t="s">
        <v>142</v>
      </c>
      <c r="K23" s="221" t="s">
        <v>143</v>
      </c>
      <c r="L23" s="222"/>
      <c r="M23" s="222"/>
      <c r="N23" s="222"/>
      <c r="O23" s="222"/>
      <c r="P23" s="222"/>
      <c r="Q23" s="222"/>
      <c r="R23" s="222"/>
    </row>
    <row r="24" spans="2:21">
      <c r="B24" s="81">
        <v>1</v>
      </c>
      <c r="C24" s="81" t="s">
        <v>22</v>
      </c>
      <c r="D24" s="223" t="s">
        <v>29</v>
      </c>
      <c r="E24" s="81" t="s">
        <v>157</v>
      </c>
      <c r="F24" s="81" t="s">
        <v>158</v>
      </c>
      <c r="G24" s="224">
        <v>30000</v>
      </c>
      <c r="H24" s="225">
        <v>4</v>
      </c>
      <c r="I24" s="226">
        <f t="shared" ref="I24:I33" si="1">$G24*$H24</f>
        <v>120000</v>
      </c>
      <c r="J24" s="227"/>
      <c r="K24" s="228"/>
      <c r="L24" s="229"/>
      <c r="M24" s="229"/>
      <c r="N24" s="229"/>
      <c r="O24" s="229"/>
      <c r="P24" s="229"/>
      <c r="Q24" s="229"/>
      <c r="R24" s="229"/>
    </row>
    <row r="25" spans="2:21">
      <c r="B25" s="225" t="e">
        <f t="array" aca="1" ref="B25" ca="1">IF(ISBLANK(INDIRECT("B"&amp;ROW()-1))=1,MAX(OFFSET($B$24,0,0,ROW()-ROW($B$24),1))+COUNTBLANK(OFFSET($B$24,0,0,ROW()-ROW($B$24),1))+1,MAX(OFFSET($B$24,0,0,ROW()-ROW($B$24),1)+1))</f>
        <v>#VALUE!</v>
      </c>
      <c r="C25" s="81" t="s">
        <v>22</v>
      </c>
      <c r="D25" s="223" t="s">
        <v>53</v>
      </c>
      <c r="E25" s="81" t="s">
        <v>159</v>
      </c>
      <c r="F25" s="81" t="s">
        <v>160</v>
      </c>
      <c r="G25" s="224">
        <v>25000</v>
      </c>
      <c r="H25" s="225">
        <v>8</v>
      </c>
      <c r="I25" s="226">
        <f t="shared" si="1"/>
        <v>200000</v>
      </c>
      <c r="J25" s="227" t="s">
        <v>146</v>
      </c>
      <c r="K25" s="228">
        <v>45112</v>
      </c>
      <c r="L25" s="229"/>
      <c r="M25" s="229"/>
      <c r="N25" s="229"/>
      <c r="O25" s="229"/>
      <c r="P25" s="229"/>
      <c r="Q25" s="229"/>
      <c r="R25" s="229"/>
    </row>
    <row r="26" spans="2:21">
      <c r="B26" s="81" t="e">
        <f t="array" aca="1" ref="B26" ca="1">IF(ISBLANK(INDIRECT("B"&amp;ROW()-1))=1,MAX(OFFSET($B$24,0,0,ROW()-ROW($B$24),1))+COUNTBLANK(OFFSET($B$24,0,0,ROW()-ROW($B$24),1))+1,MAX(OFFSET($B$24,0,0,ROW()-ROW($B$24),1)+1))</f>
        <v>#VALUE!</v>
      </c>
      <c r="C26" s="81" t="s">
        <v>56</v>
      </c>
      <c r="D26" s="223" t="s">
        <v>57</v>
      </c>
      <c r="E26" s="81" t="s">
        <v>161</v>
      </c>
      <c r="F26" s="81" t="s">
        <v>162</v>
      </c>
      <c r="G26" s="224">
        <v>60000</v>
      </c>
      <c r="H26" s="225">
        <v>4</v>
      </c>
      <c r="I26" s="226">
        <f t="shared" si="1"/>
        <v>240000</v>
      </c>
      <c r="J26" s="227"/>
      <c r="K26" s="228"/>
      <c r="L26" s="229"/>
      <c r="M26" s="229"/>
      <c r="N26" s="229"/>
      <c r="O26" s="229"/>
      <c r="P26" s="229"/>
      <c r="Q26" s="229"/>
      <c r="R26" s="229"/>
    </row>
    <row r="27" spans="2:21">
      <c r="B27" s="81" t="e">
        <f t="array" aca="1" ref="B27" ca="1">IF(ISBLANK(INDIRECT("B"&amp;ROW()-1))=1,MAX(OFFSET($B$24,0,0,ROW()-ROW($B$24),1))+COUNTBLANK(OFFSET($B$24,0,0,ROW()-ROW($B$24),1))+1,MAX(OFFSET($B$24,0,0,ROW()-ROW($B$24),1)+1))</f>
        <v>#VALUE!</v>
      </c>
      <c r="C27" s="81" t="s">
        <v>60</v>
      </c>
      <c r="D27" s="223" t="s">
        <v>57</v>
      </c>
      <c r="E27" s="81" t="s">
        <v>163</v>
      </c>
      <c r="F27" s="234" t="s">
        <v>164</v>
      </c>
      <c r="G27" s="231">
        <v>40000</v>
      </c>
      <c r="H27" s="238">
        <v>4</v>
      </c>
      <c r="I27" s="226">
        <f t="shared" si="1"/>
        <v>160000</v>
      </c>
      <c r="J27" s="227"/>
      <c r="K27" s="235"/>
      <c r="L27" s="229"/>
      <c r="M27" s="229"/>
      <c r="N27" s="229"/>
      <c r="O27" s="229"/>
      <c r="P27" s="229"/>
      <c r="Q27" s="229"/>
      <c r="R27" s="229"/>
    </row>
    <row r="28" spans="2:21">
      <c r="B28" s="81" t="e">
        <f t="array" aca="1" ref="B28" ca="1">IF(ISBLANK(INDIRECT("B"&amp;ROW()-1))=1,MAX(OFFSET($B$24,0,0,ROW()-ROW($B$24),1))+COUNTBLANK(OFFSET($B$24,0,0,ROW()-ROW($B$24),1))+1,MAX(OFFSET($B$24,0,0,ROW()-ROW($B$24),1)+1))</f>
        <v>#VALUE!</v>
      </c>
      <c r="C28" s="81" t="s">
        <v>65</v>
      </c>
      <c r="D28" s="223" t="s">
        <v>66</v>
      </c>
      <c r="E28" s="81" t="s">
        <v>165</v>
      </c>
      <c r="F28" s="234"/>
      <c r="G28" s="231">
        <v>20000</v>
      </c>
      <c r="H28" s="238">
        <v>4</v>
      </c>
      <c r="I28" s="226">
        <f t="shared" si="1"/>
        <v>80000</v>
      </c>
      <c r="J28" s="227"/>
      <c r="K28" s="235"/>
      <c r="L28" s="229"/>
      <c r="M28" s="229"/>
      <c r="N28" s="229"/>
      <c r="O28" s="229"/>
      <c r="P28" s="229"/>
      <c r="Q28" s="229"/>
      <c r="R28" s="229"/>
    </row>
    <row r="29" spans="2:21">
      <c r="B29" s="81" t="e">
        <f t="array" aca="1" ref="B29" ca="1">IF(ISBLANK(INDIRECT("B"&amp;ROW()-1))=1,MAX(OFFSET($B$24,0,0,ROW()-ROW($B$24),1))+COUNTBLANK(OFFSET($B$24,0,0,ROW()-ROW($B$24),1))+1,MAX(OFFSET($B$24,0,0,ROW()-ROW($B$24),1)+1))</f>
        <v>#VALUE!</v>
      </c>
      <c r="C29" s="81" t="s">
        <v>40</v>
      </c>
      <c r="D29" s="223" t="s">
        <v>29</v>
      </c>
      <c r="E29" s="81" t="s">
        <v>166</v>
      </c>
      <c r="F29" s="234"/>
      <c r="G29" s="231">
        <v>40000</v>
      </c>
      <c r="H29" s="238">
        <v>4</v>
      </c>
      <c r="I29" s="226">
        <f t="shared" si="1"/>
        <v>160000</v>
      </c>
      <c r="J29" s="227"/>
      <c r="K29" s="235"/>
      <c r="L29" s="229"/>
      <c r="M29" s="229"/>
      <c r="N29" s="229"/>
      <c r="O29" s="229"/>
      <c r="P29" s="229"/>
      <c r="Q29" s="229"/>
      <c r="R29" s="229"/>
    </row>
    <row r="30" spans="2:21">
      <c r="B30" s="81" t="e">
        <f t="array" aca="1" ref="B30" ca="1">IF(ISBLANK(INDIRECT("B"&amp;ROW()-1))=1,MAX(OFFSET($B$24,0,0,ROW()-ROW($B$24),1))+COUNTBLANK(OFFSET($B$24,0,0,ROW()-ROW($B$24),1))+1,MAX(OFFSET($B$24,0,0,ROW()-ROW($B$24),1)+1))</f>
        <v>#VALUE!</v>
      </c>
      <c r="C30" s="81"/>
      <c r="D30" s="223"/>
      <c r="E30" s="81"/>
      <c r="F30" s="81"/>
      <c r="G30" s="224"/>
      <c r="H30" s="225"/>
      <c r="I30" s="226">
        <f t="shared" si="1"/>
        <v>0</v>
      </c>
      <c r="J30" s="227"/>
      <c r="K30" s="228"/>
      <c r="L30" s="229"/>
      <c r="M30" s="229"/>
      <c r="N30" s="229"/>
      <c r="O30" s="229"/>
      <c r="P30" s="229"/>
      <c r="Q30" s="229"/>
      <c r="R30" s="229"/>
    </row>
    <row r="31" spans="2:21">
      <c r="B31" s="81" t="e">
        <f t="array" aca="1" ref="B31" ca="1">IF(ISBLANK(INDIRECT("B"&amp;ROW()-1))=1,MAX(OFFSET($B$24,0,0,ROW()-ROW($B$24),1))+COUNTBLANK(OFFSET($B$24,0,0,ROW()-ROW($B$24),1))+1,MAX(OFFSET($B$24,0,0,ROW()-ROW($B$24),1)+1))</f>
        <v>#VALUE!</v>
      </c>
      <c r="C31" s="81"/>
      <c r="D31" s="223"/>
      <c r="E31" s="81"/>
      <c r="F31" s="81"/>
      <c r="G31" s="224"/>
      <c r="H31" s="225"/>
      <c r="I31" s="226">
        <f t="shared" si="1"/>
        <v>0</v>
      </c>
      <c r="J31" s="227"/>
      <c r="K31" s="228"/>
      <c r="L31" s="229"/>
      <c r="M31" s="229"/>
      <c r="N31" s="229"/>
      <c r="O31" s="229"/>
      <c r="P31" s="229"/>
      <c r="Q31" s="229"/>
      <c r="R31" s="229"/>
    </row>
    <row r="32" spans="2:21">
      <c r="B32" s="81" t="e">
        <f t="array" aca="1" ref="B32" ca="1">IF(ISBLANK(INDIRECT("B"&amp;ROW()-1))=1,MAX(OFFSET($B$24,0,0,ROW()-ROW($B$24),1))+COUNTBLANK(OFFSET($B$24,0,0,ROW()-ROW($B$24),1))+1,MAX(OFFSET($B$24,0,0,ROW()-ROW($B$24),1)+1))</f>
        <v>#VALUE!</v>
      </c>
      <c r="C32" s="81"/>
      <c r="D32" s="223"/>
      <c r="E32" s="81"/>
      <c r="F32" s="81"/>
      <c r="G32" s="224"/>
      <c r="H32" s="225"/>
      <c r="I32" s="226">
        <f t="shared" si="1"/>
        <v>0</v>
      </c>
      <c r="J32" s="227"/>
      <c r="K32" s="228"/>
      <c r="L32" s="229"/>
      <c r="M32" s="229"/>
      <c r="N32" s="229"/>
      <c r="O32" s="229"/>
      <c r="P32" s="229"/>
      <c r="Q32" s="229"/>
      <c r="R32" s="229"/>
    </row>
    <row r="33" spans="2:18">
      <c r="B33" s="81" t="e">
        <f t="array" aca="1" ref="B33" ca="1">IF(ISBLANK(INDIRECT("B"&amp;ROW()-1))=1,MAX(OFFSET($B$24,0,0,ROW()-ROW($B$24),1))+COUNTBLANK(OFFSET($B$24,0,0,ROW()-ROW($B$24),1))+1,MAX(OFFSET($B$24,0,0,ROW()-ROW($B$24),1)+1))</f>
        <v>#VALUE!</v>
      </c>
      <c r="C33" s="81"/>
      <c r="D33" s="223"/>
      <c r="E33" s="81"/>
      <c r="F33" s="81"/>
      <c r="G33" s="224"/>
      <c r="H33" s="225"/>
      <c r="I33" s="226">
        <f t="shared" si="1"/>
        <v>0</v>
      </c>
      <c r="J33" s="227"/>
      <c r="K33" s="228"/>
      <c r="L33" s="229"/>
      <c r="M33" s="229"/>
      <c r="N33" s="229"/>
      <c r="O33" s="229"/>
      <c r="P33" s="229"/>
      <c r="Q33" s="229"/>
      <c r="R33" s="229"/>
    </row>
    <row r="34" spans="2:18" ht="30" customHeight="1">
      <c r="B34" s="210"/>
      <c r="C34" s="210"/>
      <c r="D34" s="215"/>
      <c r="E34" s="215"/>
      <c r="F34" s="215"/>
      <c r="G34" s="215"/>
      <c r="H34" s="239" t="s">
        <v>155</v>
      </c>
      <c r="I34" s="237">
        <f>SUM(I24:I33)</f>
        <v>960000</v>
      </c>
      <c r="J34" s="210"/>
      <c r="K34" s="210"/>
      <c r="L34" s="212"/>
      <c r="M34" s="212"/>
      <c r="N34" s="212"/>
      <c r="O34" s="212"/>
      <c r="P34" s="212"/>
      <c r="Q34" s="212"/>
      <c r="R34" s="212"/>
    </row>
    <row r="35" spans="2:18">
      <c r="B35" s="210"/>
      <c r="C35" s="210"/>
      <c r="D35" s="215"/>
      <c r="E35" s="210"/>
      <c r="F35" s="210"/>
      <c r="G35" s="210"/>
      <c r="H35" s="210"/>
      <c r="I35" s="216"/>
      <c r="J35" s="210"/>
      <c r="K35" s="210"/>
      <c r="L35" s="212"/>
      <c r="M35" s="212"/>
      <c r="N35" s="212"/>
      <c r="O35" s="212"/>
      <c r="P35" s="212"/>
      <c r="Q35" s="212"/>
      <c r="R35" s="212"/>
    </row>
    <row r="36" spans="2:18" ht="24">
      <c r="B36" s="214" t="s">
        <v>167</v>
      </c>
      <c r="C36" s="210"/>
      <c r="D36" s="215"/>
      <c r="E36" s="210"/>
      <c r="F36" s="210"/>
      <c r="G36" s="210"/>
      <c r="H36" s="210"/>
      <c r="I36" s="216"/>
      <c r="J36" s="210"/>
      <c r="K36" s="210"/>
      <c r="L36" s="212"/>
      <c r="M36" s="212"/>
      <c r="N36" s="212"/>
      <c r="O36" s="212"/>
      <c r="P36" s="212"/>
      <c r="Q36" s="212"/>
      <c r="R36" s="212"/>
    </row>
    <row r="37" spans="2:18" ht="30" customHeight="1">
      <c r="B37" s="219" t="s">
        <v>12</v>
      </c>
      <c r="C37" s="219" t="s">
        <v>13</v>
      </c>
      <c r="D37" s="220" t="s">
        <v>136</v>
      </c>
      <c r="E37" s="220" t="s">
        <v>137</v>
      </c>
      <c r="F37" s="219" t="s">
        <v>138</v>
      </c>
      <c r="G37" s="219" t="s">
        <v>139</v>
      </c>
      <c r="H37" s="219" t="s">
        <v>140</v>
      </c>
      <c r="I37" s="221" t="s">
        <v>141</v>
      </c>
      <c r="J37" s="221" t="s">
        <v>142</v>
      </c>
      <c r="K37" s="221" t="s">
        <v>143</v>
      </c>
      <c r="L37" s="222"/>
      <c r="M37" s="222"/>
      <c r="N37" s="222"/>
      <c r="O37" s="222"/>
      <c r="P37" s="222"/>
      <c r="Q37" s="222"/>
      <c r="R37" s="222"/>
    </row>
    <row r="38" spans="2:18">
      <c r="B38" s="81">
        <v>1</v>
      </c>
      <c r="C38" s="81" t="s">
        <v>22</v>
      </c>
      <c r="D38" s="223" t="s">
        <v>24</v>
      </c>
      <c r="E38" s="81" t="s">
        <v>168</v>
      </c>
      <c r="F38" s="81" t="s">
        <v>169</v>
      </c>
      <c r="G38" s="224">
        <v>150000</v>
      </c>
      <c r="H38" s="225">
        <v>4</v>
      </c>
      <c r="I38" s="226">
        <f t="shared" ref="I38:I47" si="2">$G38*$H38</f>
        <v>600000</v>
      </c>
      <c r="J38" s="227" t="s">
        <v>146</v>
      </c>
      <c r="K38" s="228">
        <v>45112</v>
      </c>
      <c r="L38" s="229"/>
      <c r="M38" s="229"/>
      <c r="N38" s="229"/>
      <c r="O38" s="229"/>
      <c r="P38" s="229"/>
      <c r="Q38" s="229"/>
      <c r="R38" s="229"/>
    </row>
    <row r="39" spans="2:18">
      <c r="B39" s="225" t="e">
        <f t="array" aca="1" ref="B39" ca="1">IF(ISBLANK(INDIRECT("B"&amp;ROW()-1))=1,MAX(OFFSET($B$38,0,0,ROW()-ROW($B$38),1))+COUNTBLANK(OFFSET($B$38,0,0,ROW()-ROW($B$38),1))+1,MAX(OFFSET($B$38,0,0,ROW()-ROW($B$38),1)+1))</f>
        <v>#VALUE!</v>
      </c>
      <c r="C39" s="81" t="s">
        <v>22</v>
      </c>
      <c r="D39" s="223" t="s">
        <v>24</v>
      </c>
      <c r="E39" s="81" t="s">
        <v>168</v>
      </c>
      <c r="F39" s="81" t="s">
        <v>170</v>
      </c>
      <c r="G39" s="224">
        <v>30000</v>
      </c>
      <c r="H39" s="225">
        <v>4</v>
      </c>
      <c r="I39" s="226">
        <f t="shared" si="2"/>
        <v>120000</v>
      </c>
      <c r="J39" s="227" t="s">
        <v>146</v>
      </c>
      <c r="K39" s="228">
        <v>45112</v>
      </c>
      <c r="L39" s="229"/>
      <c r="M39" s="229"/>
      <c r="N39" s="229"/>
      <c r="O39" s="229"/>
      <c r="P39" s="229"/>
      <c r="Q39" s="229"/>
      <c r="R39" s="229"/>
    </row>
    <row r="40" spans="2:18">
      <c r="B40" s="81" t="e">
        <f t="array" aca="1" ref="B40" ca="1">IF(ISBLANK(INDIRECT("B"&amp;ROW()-1))=1,MAX(OFFSET($B$38,0,0,ROW()-ROW($B$38),1))+COUNTBLANK(OFFSET($B$38,0,0,ROW()-ROW($B$38),1))+1,MAX(OFFSET($B$38,0,0,ROW()-ROW($B$38),1)+1))</f>
        <v>#VALUE!</v>
      </c>
      <c r="C40" s="81"/>
      <c r="D40" s="223"/>
      <c r="E40" s="81"/>
      <c r="F40" s="81"/>
      <c r="G40" s="224"/>
      <c r="H40" s="225"/>
      <c r="I40" s="226">
        <f t="shared" si="2"/>
        <v>0</v>
      </c>
      <c r="J40" s="227"/>
      <c r="K40" s="228"/>
      <c r="L40" s="229"/>
      <c r="M40" s="229"/>
      <c r="N40" s="229"/>
      <c r="O40" s="229"/>
      <c r="P40" s="229"/>
      <c r="Q40" s="229"/>
      <c r="R40" s="229"/>
    </row>
    <row r="41" spans="2:18">
      <c r="B41" s="81" t="e">
        <f t="array" aca="1" ref="B41" ca="1">IF(ISBLANK(INDIRECT("B"&amp;ROW()-1))=1,MAX(OFFSET($B$38,0,0,ROW()-ROW($B$38),1))+COUNTBLANK(OFFSET($B$38,0,0,ROW()-ROW($B$38),1))+1,MAX(OFFSET($B$38,0,0,ROW()-ROW($B$38),1)+1))</f>
        <v>#VALUE!</v>
      </c>
      <c r="C41" s="234"/>
      <c r="D41" s="223"/>
      <c r="E41" s="81"/>
      <c r="F41" s="234"/>
      <c r="G41" s="231"/>
      <c r="H41" s="238"/>
      <c r="I41" s="226">
        <f t="shared" si="2"/>
        <v>0</v>
      </c>
      <c r="J41" s="227"/>
      <c r="K41" s="235"/>
      <c r="L41" s="229"/>
      <c r="M41" s="229"/>
      <c r="N41" s="229"/>
      <c r="O41" s="229"/>
      <c r="P41" s="229"/>
      <c r="Q41" s="229"/>
      <c r="R41" s="229"/>
    </row>
    <row r="42" spans="2:18">
      <c r="B42" s="81" t="e">
        <f t="array" aca="1" ref="B42" ca="1">IF(ISBLANK(INDIRECT("B"&amp;ROW()-1))=1,MAX(OFFSET($B$38,0,0,ROW()-ROW($B$38),1))+COUNTBLANK(OFFSET($B$38,0,0,ROW()-ROW($B$38),1))+1,MAX(OFFSET($B$38,0,0,ROW()-ROW($B$38),1)+1))</f>
        <v>#VALUE!</v>
      </c>
      <c r="C42" s="234"/>
      <c r="D42" s="223"/>
      <c r="E42" s="81"/>
      <c r="F42" s="234"/>
      <c r="G42" s="231"/>
      <c r="H42" s="238"/>
      <c r="I42" s="226">
        <f t="shared" si="2"/>
        <v>0</v>
      </c>
      <c r="J42" s="227"/>
      <c r="K42" s="235"/>
      <c r="L42" s="229"/>
      <c r="M42" s="229"/>
      <c r="N42" s="229"/>
      <c r="O42" s="229"/>
      <c r="P42" s="229"/>
      <c r="Q42" s="229"/>
      <c r="R42" s="229"/>
    </row>
    <row r="43" spans="2:18">
      <c r="B43" s="81" t="e">
        <f t="array" aca="1" ref="B43" ca="1">IF(ISBLANK(INDIRECT("B"&amp;ROW()-1))=1,MAX(OFFSET($B$38,0,0,ROW()-ROW($B$38),1))+COUNTBLANK(OFFSET($B$38,0,0,ROW()-ROW($B$38),1))+1,MAX(OFFSET($B$38,0,0,ROW()-ROW($B$38),1)+1))</f>
        <v>#VALUE!</v>
      </c>
      <c r="C43" s="234"/>
      <c r="D43" s="223"/>
      <c r="E43" s="81"/>
      <c r="F43" s="234"/>
      <c r="G43" s="231"/>
      <c r="H43" s="238"/>
      <c r="I43" s="226">
        <f t="shared" si="2"/>
        <v>0</v>
      </c>
      <c r="J43" s="227"/>
      <c r="K43" s="235"/>
      <c r="L43" s="229"/>
      <c r="M43" s="229"/>
      <c r="N43" s="229"/>
      <c r="O43" s="229"/>
      <c r="P43" s="229"/>
      <c r="Q43" s="229"/>
      <c r="R43" s="229"/>
    </row>
    <row r="44" spans="2:18">
      <c r="B44" s="81" t="e">
        <f t="array" aca="1" ref="B44" ca="1">IF(ISBLANK(INDIRECT("B"&amp;ROW()-1))=1,MAX(OFFSET($B$38,0,0,ROW()-ROW($B$38),1))+COUNTBLANK(OFFSET($B$38,0,0,ROW()-ROW($B$38),1))+1,MAX(OFFSET($B$38,0,0,ROW()-ROW($B$38),1)+1))</f>
        <v>#VALUE!</v>
      </c>
      <c r="C44" s="81"/>
      <c r="D44" s="223"/>
      <c r="E44" s="81"/>
      <c r="F44" s="81"/>
      <c r="G44" s="224"/>
      <c r="H44" s="225"/>
      <c r="I44" s="226">
        <f t="shared" si="2"/>
        <v>0</v>
      </c>
      <c r="J44" s="227"/>
      <c r="K44" s="228"/>
      <c r="L44" s="229"/>
      <c r="M44" s="229"/>
      <c r="N44" s="229"/>
      <c r="O44" s="229"/>
      <c r="P44" s="229"/>
      <c r="Q44" s="229"/>
      <c r="R44" s="229"/>
    </row>
    <row r="45" spans="2:18">
      <c r="B45" s="81" t="e">
        <f t="array" aca="1" ref="B45" ca="1">IF(ISBLANK(INDIRECT("B"&amp;ROW()-1))=1,MAX(OFFSET($B$38,0,0,ROW()-ROW($B$38),1))+COUNTBLANK(OFFSET($B$38,0,0,ROW()-ROW($B$38),1))+1,MAX(OFFSET($B$38,0,0,ROW()-ROW($B$38),1)+1))</f>
        <v>#VALUE!</v>
      </c>
      <c r="C45" s="81"/>
      <c r="D45" s="223"/>
      <c r="E45" s="81"/>
      <c r="F45" s="81"/>
      <c r="G45" s="224"/>
      <c r="H45" s="225"/>
      <c r="I45" s="226">
        <f t="shared" si="2"/>
        <v>0</v>
      </c>
      <c r="J45" s="227"/>
      <c r="K45" s="228"/>
      <c r="L45" s="229"/>
      <c r="M45" s="229"/>
      <c r="N45" s="229"/>
      <c r="O45" s="229"/>
      <c r="P45" s="229"/>
      <c r="Q45" s="229"/>
      <c r="R45" s="229"/>
    </row>
    <row r="46" spans="2:18">
      <c r="B46" s="81" t="e">
        <f t="array" aca="1" ref="B46" ca="1">IF(ISBLANK(INDIRECT("B"&amp;ROW()-1))=1,MAX(OFFSET($B$38,0,0,ROW()-ROW($B$38),1))+COUNTBLANK(OFFSET($B$38,0,0,ROW()-ROW($B$38),1))+1,MAX(OFFSET($B$38,0,0,ROW()-ROW($B$38),1)+1))</f>
        <v>#VALUE!</v>
      </c>
      <c r="C46" s="81"/>
      <c r="D46" s="223"/>
      <c r="E46" s="81"/>
      <c r="F46" s="81"/>
      <c r="G46" s="224"/>
      <c r="H46" s="225"/>
      <c r="I46" s="226">
        <f t="shared" si="2"/>
        <v>0</v>
      </c>
      <c r="J46" s="227"/>
      <c r="K46" s="228"/>
      <c r="L46" s="229"/>
      <c r="M46" s="229"/>
      <c r="N46" s="229"/>
      <c r="O46" s="229"/>
      <c r="P46" s="229"/>
      <c r="Q46" s="229"/>
      <c r="R46" s="229"/>
    </row>
    <row r="47" spans="2:18">
      <c r="B47" s="81" t="e">
        <f t="array" aca="1" ref="B47" ca="1">IF(ISBLANK(INDIRECT("B"&amp;ROW()-1))=1,MAX(OFFSET($B$38,0,0,ROW()-ROW($B$38),1))+COUNTBLANK(OFFSET($B$38,0,0,ROW()-ROW($B$38),1))+1,MAX(OFFSET($B$38,0,0,ROW()-ROW($B$38),1)+1))</f>
        <v>#VALUE!</v>
      </c>
      <c r="C47" s="81"/>
      <c r="D47" s="223"/>
      <c r="E47" s="81"/>
      <c r="F47" s="81"/>
      <c r="G47" s="224"/>
      <c r="H47" s="225"/>
      <c r="I47" s="226">
        <f t="shared" si="2"/>
        <v>0</v>
      </c>
      <c r="J47" s="227"/>
      <c r="K47" s="228"/>
      <c r="L47" s="229"/>
      <c r="M47" s="229"/>
      <c r="N47" s="229"/>
      <c r="O47" s="229"/>
      <c r="P47" s="229"/>
      <c r="Q47" s="229"/>
      <c r="R47" s="229"/>
    </row>
    <row r="48" spans="2:18" ht="30" customHeight="1">
      <c r="B48" s="210"/>
      <c r="C48" s="210"/>
      <c r="D48" s="215"/>
      <c r="E48" s="215"/>
      <c r="F48" s="215"/>
      <c r="G48" s="215"/>
      <c r="H48" s="236" t="s">
        <v>155</v>
      </c>
      <c r="I48" s="237">
        <f>SUM(I38:I47)</f>
        <v>720000</v>
      </c>
      <c r="J48" s="210"/>
      <c r="K48" s="210"/>
      <c r="L48" s="212"/>
      <c r="M48" s="212"/>
      <c r="N48" s="212"/>
      <c r="O48" s="212"/>
      <c r="P48" s="212"/>
      <c r="Q48" s="212"/>
      <c r="R48" s="212"/>
    </row>
    <row r="49" spans="2:18">
      <c r="B49" s="210"/>
      <c r="C49" s="210"/>
      <c r="D49" s="215"/>
      <c r="E49" s="210"/>
      <c r="F49" s="210"/>
      <c r="G49" s="210"/>
      <c r="H49" s="210"/>
      <c r="I49" s="216"/>
      <c r="J49" s="210"/>
      <c r="K49" s="210"/>
      <c r="L49" s="212"/>
      <c r="M49" s="212"/>
      <c r="N49" s="212"/>
      <c r="O49" s="212"/>
      <c r="P49" s="212"/>
      <c r="Q49" s="212"/>
      <c r="R49" s="212"/>
    </row>
    <row r="50" spans="2:18" ht="24">
      <c r="B50" s="214" t="s">
        <v>171</v>
      </c>
      <c r="C50" s="210"/>
      <c r="D50" s="215"/>
      <c r="E50" s="210"/>
      <c r="F50" s="210"/>
      <c r="G50" s="210"/>
      <c r="H50" s="210"/>
      <c r="I50" s="216"/>
      <c r="J50" s="210"/>
      <c r="K50" s="210"/>
      <c r="L50" s="212"/>
      <c r="M50" s="212"/>
      <c r="N50" s="212"/>
      <c r="O50" s="212"/>
      <c r="P50" s="212"/>
      <c r="Q50" s="212"/>
      <c r="R50" s="212"/>
    </row>
    <row r="51" spans="2:18" ht="30" customHeight="1">
      <c r="B51" s="219" t="s">
        <v>12</v>
      </c>
      <c r="C51" s="219" t="s">
        <v>13</v>
      </c>
      <c r="D51" s="220" t="s">
        <v>136</v>
      </c>
      <c r="E51" s="220" t="s">
        <v>137</v>
      </c>
      <c r="F51" s="219" t="s">
        <v>138</v>
      </c>
      <c r="G51" s="219" t="s">
        <v>139</v>
      </c>
      <c r="H51" s="219" t="s">
        <v>140</v>
      </c>
      <c r="I51" s="221" t="s">
        <v>141</v>
      </c>
      <c r="J51" s="221" t="s">
        <v>142</v>
      </c>
      <c r="K51" s="221" t="s">
        <v>143</v>
      </c>
      <c r="L51" s="222"/>
      <c r="M51" s="222"/>
      <c r="N51" s="222"/>
      <c r="O51" s="222"/>
      <c r="P51" s="222"/>
      <c r="Q51" s="222"/>
      <c r="R51" s="222"/>
    </row>
    <row r="52" spans="2:18">
      <c r="B52" s="81">
        <v>1</v>
      </c>
      <c r="C52" s="81" t="s">
        <v>62</v>
      </c>
      <c r="D52" s="223" t="s">
        <v>63</v>
      </c>
      <c r="E52" s="81" t="s">
        <v>172</v>
      </c>
      <c r="F52" s="81" t="s">
        <v>173</v>
      </c>
      <c r="G52" s="224">
        <v>132000</v>
      </c>
      <c r="H52" s="225">
        <v>4</v>
      </c>
      <c r="I52" s="226">
        <f t="shared" ref="I52:I61" si="3">$G52*$H52</f>
        <v>528000</v>
      </c>
      <c r="J52" s="227" t="s">
        <v>146</v>
      </c>
      <c r="K52" s="228">
        <v>45112</v>
      </c>
      <c r="L52" s="229"/>
      <c r="M52" s="229"/>
      <c r="N52" s="229"/>
      <c r="O52" s="229"/>
      <c r="P52" s="229"/>
      <c r="Q52" s="229"/>
      <c r="R52" s="229"/>
    </row>
    <row r="53" spans="2:18">
      <c r="B53" s="225" t="e">
        <f t="array" aca="1" ref="B53" ca="1">IF(ISBLANK(INDIRECT("B"&amp;ROW()-1))=1,MAX(OFFSET($B$52,0,0,ROW()-ROW($B$52),1))+COUNTBLANK(OFFSET($B$52,0,0,ROW()-ROW($B$52),1))+1,MAX(OFFSET($B$52,0,0,ROW()-ROW($B$52),1)+1))</f>
        <v>#VALUE!</v>
      </c>
      <c r="C53" s="81" t="s">
        <v>69</v>
      </c>
      <c r="D53" s="223" t="s">
        <v>70</v>
      </c>
      <c r="E53" s="81" t="s">
        <v>174</v>
      </c>
      <c r="F53" s="81" t="s">
        <v>175</v>
      </c>
      <c r="G53" s="224">
        <v>15000</v>
      </c>
      <c r="H53" s="225">
        <v>8</v>
      </c>
      <c r="I53" s="226">
        <f t="shared" si="3"/>
        <v>120000</v>
      </c>
      <c r="J53" s="227"/>
      <c r="K53" s="228"/>
      <c r="L53" s="229"/>
      <c r="M53" s="229"/>
      <c r="N53" s="229"/>
      <c r="O53" s="229"/>
      <c r="P53" s="229"/>
      <c r="Q53" s="229"/>
      <c r="R53" s="229"/>
    </row>
    <row r="54" spans="2:18">
      <c r="B54" s="81" t="e">
        <f t="array" aca="1" ref="B54" ca="1">IF(ISBLANK(INDIRECT("B"&amp;ROW()-1))=1,MAX(OFFSET($B$52,0,0,ROW()-ROW($B$52),1))+COUNTBLANK(OFFSET($B$52,0,0,ROW()-ROW($B$52),1))+1,MAX(OFFSET($B$52,0,0,ROW()-ROW($B$52),1)+1))</f>
        <v>#VALUE!</v>
      </c>
      <c r="C54" s="81"/>
      <c r="D54" s="223"/>
      <c r="E54" s="81"/>
      <c r="F54" s="81"/>
      <c r="G54" s="224"/>
      <c r="H54" s="225"/>
      <c r="I54" s="226">
        <f t="shared" si="3"/>
        <v>0</v>
      </c>
      <c r="J54" s="227"/>
      <c r="K54" s="228"/>
      <c r="L54" s="229"/>
      <c r="M54" s="229"/>
      <c r="N54" s="229"/>
      <c r="O54" s="229"/>
      <c r="P54" s="229"/>
      <c r="Q54" s="229"/>
      <c r="R54" s="229"/>
    </row>
    <row r="55" spans="2:18">
      <c r="B55" s="81" t="e">
        <f t="array" aca="1" ref="B55" ca="1">IF(ISBLANK(INDIRECT("B"&amp;ROW()-1))=1,MAX(OFFSET($B$52,0,0,ROW()-ROW($B$52),1))+COUNTBLANK(OFFSET($B$52,0,0,ROW()-ROW($B$52),1))+1,MAX(OFFSET($B$52,0,0,ROW()-ROW($B$52),1)+1))</f>
        <v>#VALUE!</v>
      </c>
      <c r="C55" s="81"/>
      <c r="D55" s="223"/>
      <c r="E55" s="81"/>
      <c r="F55" s="234"/>
      <c r="G55" s="231"/>
      <c r="H55" s="238"/>
      <c r="I55" s="226">
        <f t="shared" si="3"/>
        <v>0</v>
      </c>
      <c r="J55" s="227"/>
      <c r="K55" s="235"/>
      <c r="L55" s="229"/>
      <c r="M55" s="229"/>
      <c r="N55" s="229"/>
      <c r="O55" s="229"/>
      <c r="P55" s="229"/>
      <c r="Q55" s="229"/>
      <c r="R55" s="229"/>
    </row>
    <row r="56" spans="2:18">
      <c r="B56" s="81" t="e">
        <f t="array" aca="1" ref="B56" ca="1">IF(ISBLANK(INDIRECT("B"&amp;ROW()-1))=1,MAX(OFFSET($B$52,0,0,ROW()-ROW($B$52),1))+COUNTBLANK(OFFSET($B$52,0,0,ROW()-ROW($B$52),1))+1,MAX(OFFSET($B$52,0,0,ROW()-ROW($B$52),1)+1))</f>
        <v>#VALUE!</v>
      </c>
      <c r="C56" s="234"/>
      <c r="D56" s="223"/>
      <c r="E56" s="81"/>
      <c r="F56" s="234"/>
      <c r="G56" s="231"/>
      <c r="H56" s="238"/>
      <c r="I56" s="226">
        <f t="shared" si="3"/>
        <v>0</v>
      </c>
      <c r="J56" s="227"/>
      <c r="K56" s="235"/>
      <c r="L56" s="229"/>
      <c r="M56" s="229"/>
      <c r="N56" s="229"/>
      <c r="O56" s="229"/>
      <c r="P56" s="229"/>
      <c r="Q56" s="229"/>
      <c r="R56" s="229"/>
    </row>
    <row r="57" spans="2:18">
      <c r="B57" s="81" t="e">
        <f t="array" aca="1" ref="B57" ca="1">IF(ISBLANK(INDIRECT("B"&amp;ROW()-1))=1,MAX(OFFSET($B$52,0,0,ROW()-ROW($B$52),1))+COUNTBLANK(OFFSET($B$52,0,0,ROW()-ROW($B$52),1))+1,MAX(OFFSET($B$52,0,0,ROW()-ROW($B$52),1)+1))</f>
        <v>#VALUE!</v>
      </c>
      <c r="C57" s="234"/>
      <c r="D57" s="223"/>
      <c r="E57" s="81"/>
      <c r="F57" s="234"/>
      <c r="G57" s="231"/>
      <c r="H57" s="238"/>
      <c r="I57" s="226">
        <f t="shared" si="3"/>
        <v>0</v>
      </c>
      <c r="J57" s="227"/>
      <c r="K57" s="235"/>
      <c r="L57" s="229"/>
      <c r="M57" s="229"/>
      <c r="N57" s="229"/>
      <c r="O57" s="229"/>
      <c r="P57" s="229"/>
      <c r="Q57" s="229"/>
      <c r="R57" s="229"/>
    </row>
    <row r="58" spans="2:18">
      <c r="B58" s="81" t="e">
        <f t="array" aca="1" ref="B58" ca="1">IF(ISBLANK(INDIRECT("B"&amp;ROW()-1))=1,MAX(OFFSET($B$52,0,0,ROW()-ROW($B$52),1))+COUNTBLANK(OFFSET($B$52,0,0,ROW()-ROW($B$52),1))+1,MAX(OFFSET($B$52,0,0,ROW()-ROW($B$52),1)+1))</f>
        <v>#VALUE!</v>
      </c>
      <c r="C58" s="81"/>
      <c r="D58" s="223"/>
      <c r="E58" s="81"/>
      <c r="F58" s="81"/>
      <c r="G58" s="224"/>
      <c r="H58" s="225"/>
      <c r="I58" s="226">
        <f t="shared" si="3"/>
        <v>0</v>
      </c>
      <c r="J58" s="227"/>
      <c r="K58" s="228"/>
      <c r="L58" s="229"/>
      <c r="M58" s="229"/>
      <c r="N58" s="229"/>
      <c r="O58" s="229"/>
      <c r="P58" s="229"/>
      <c r="Q58" s="229"/>
      <c r="R58" s="229"/>
    </row>
    <row r="59" spans="2:18">
      <c r="B59" s="81" t="e">
        <f t="array" aca="1" ref="B59" ca="1">IF(ISBLANK(INDIRECT("B"&amp;ROW()-1))=1,MAX(OFFSET($B$52,0,0,ROW()-ROW($B$52),1))+COUNTBLANK(OFFSET($B$52,0,0,ROW()-ROW($B$52),1))+1,MAX(OFFSET($B$52,0,0,ROW()-ROW($B$52),1)+1))</f>
        <v>#VALUE!</v>
      </c>
      <c r="C59" s="81"/>
      <c r="D59" s="223"/>
      <c r="E59" s="81"/>
      <c r="F59" s="81"/>
      <c r="G59" s="224"/>
      <c r="H59" s="225"/>
      <c r="I59" s="226">
        <f t="shared" si="3"/>
        <v>0</v>
      </c>
      <c r="J59" s="227"/>
      <c r="K59" s="228"/>
      <c r="L59" s="229"/>
      <c r="M59" s="229"/>
      <c r="N59" s="229"/>
      <c r="O59" s="229"/>
      <c r="P59" s="229"/>
      <c r="Q59" s="229"/>
      <c r="R59" s="229"/>
    </row>
    <row r="60" spans="2:18">
      <c r="B60" s="81" t="e">
        <f t="array" aca="1" ref="B60" ca="1">IF(ISBLANK(INDIRECT("B"&amp;ROW()-1))=1,MAX(OFFSET($B$52,0,0,ROW()-ROW($B$52),1))+COUNTBLANK(OFFSET($B$52,0,0,ROW()-ROW($B$52),1))+1,MAX(OFFSET($B$52,0,0,ROW()-ROW($B$52),1)+1))</f>
        <v>#VALUE!</v>
      </c>
      <c r="C60" s="81"/>
      <c r="D60" s="223"/>
      <c r="E60" s="81"/>
      <c r="F60" s="81"/>
      <c r="G60" s="224"/>
      <c r="H60" s="225"/>
      <c r="I60" s="226">
        <f t="shared" si="3"/>
        <v>0</v>
      </c>
      <c r="J60" s="227"/>
      <c r="K60" s="228"/>
      <c r="L60" s="229"/>
      <c r="M60" s="229"/>
      <c r="N60" s="229"/>
      <c r="O60" s="229"/>
      <c r="P60" s="229"/>
      <c r="Q60" s="229"/>
      <c r="R60" s="229"/>
    </row>
    <row r="61" spans="2:18">
      <c r="B61" s="81" t="e">
        <f t="array" aca="1" ref="B61" ca="1">IF(ISBLANK(INDIRECT("B"&amp;ROW()-1))=1,MAX(OFFSET($B$52,0,0,ROW()-ROW($B$52),1))+COUNTBLANK(OFFSET($B$52,0,0,ROW()-ROW($B$52),1))+1,MAX(OFFSET($B$52,0,0,ROW()-ROW($B$52),1)+1))</f>
        <v>#VALUE!</v>
      </c>
      <c r="C61" s="81"/>
      <c r="D61" s="223"/>
      <c r="E61" s="81"/>
      <c r="F61" s="81"/>
      <c r="G61" s="224"/>
      <c r="H61" s="225"/>
      <c r="I61" s="226">
        <f t="shared" si="3"/>
        <v>0</v>
      </c>
      <c r="J61" s="227"/>
      <c r="K61" s="228"/>
      <c r="L61" s="229"/>
      <c r="M61" s="229"/>
      <c r="N61" s="229"/>
      <c r="O61" s="229"/>
      <c r="P61" s="229"/>
      <c r="Q61" s="229"/>
      <c r="R61" s="229"/>
    </row>
    <row r="62" spans="2:18" ht="30" customHeight="1">
      <c r="B62" s="210"/>
      <c r="C62" s="210"/>
      <c r="D62" s="215"/>
      <c r="E62" s="215"/>
      <c r="F62" s="215"/>
      <c r="G62" s="215"/>
      <c r="H62" s="236" t="s">
        <v>155</v>
      </c>
      <c r="I62" s="237">
        <f>SUM(I52:I61)</f>
        <v>648000</v>
      </c>
      <c r="J62" s="210"/>
      <c r="K62" s="210"/>
      <c r="L62" s="212"/>
      <c r="M62" s="212"/>
      <c r="N62" s="212"/>
      <c r="O62" s="212"/>
      <c r="P62" s="212"/>
      <c r="Q62" s="212"/>
      <c r="R62" s="212"/>
    </row>
    <row r="63" spans="2:18">
      <c r="B63" s="210"/>
      <c r="C63" s="210"/>
      <c r="D63" s="215"/>
      <c r="E63" s="215"/>
      <c r="F63" s="215"/>
      <c r="G63" s="215"/>
      <c r="H63" s="210"/>
      <c r="I63" s="240"/>
      <c r="J63" s="210"/>
      <c r="K63" s="210"/>
      <c r="L63" s="212"/>
      <c r="M63" s="212"/>
      <c r="N63" s="212"/>
      <c r="O63" s="212"/>
      <c r="P63" s="212"/>
      <c r="Q63" s="212"/>
      <c r="R63" s="212"/>
    </row>
    <row r="64" spans="2:18">
      <c r="B64" s="210"/>
      <c r="C64" s="210"/>
      <c r="D64" s="215"/>
      <c r="E64" s="215"/>
      <c r="F64" s="215"/>
      <c r="G64" s="215"/>
      <c r="H64" s="210"/>
      <c r="I64" s="240"/>
      <c r="J64" s="210"/>
      <c r="K64" s="210"/>
      <c r="L64" s="212"/>
      <c r="M64" s="212"/>
      <c r="N64" s="212"/>
      <c r="O64" s="212"/>
      <c r="P64" s="212"/>
      <c r="Q64" s="212"/>
      <c r="R64" s="212"/>
    </row>
    <row r="65" spans="2:18" ht="24">
      <c r="B65" s="214" t="s">
        <v>176</v>
      </c>
      <c r="C65" s="210"/>
      <c r="D65" s="215"/>
      <c r="E65" s="210"/>
      <c r="F65" s="210"/>
      <c r="G65" s="210"/>
      <c r="H65" s="210"/>
      <c r="I65" s="216"/>
      <c r="J65" s="210"/>
      <c r="K65" s="210"/>
      <c r="L65" s="212"/>
      <c r="M65" s="212"/>
      <c r="N65" s="212"/>
      <c r="O65" s="212"/>
      <c r="P65" s="212"/>
      <c r="Q65" s="212"/>
      <c r="R65" s="212"/>
    </row>
    <row r="66" spans="2:18" ht="30" customHeight="1">
      <c r="B66" s="219" t="s">
        <v>12</v>
      </c>
      <c r="C66" s="219" t="s">
        <v>13</v>
      </c>
      <c r="D66" s="220" t="s">
        <v>136</v>
      </c>
      <c r="E66" s="220" t="s">
        <v>137</v>
      </c>
      <c r="F66" s="219" t="s">
        <v>138</v>
      </c>
      <c r="G66" s="219" t="s">
        <v>139</v>
      </c>
      <c r="H66" s="219" t="s">
        <v>140</v>
      </c>
      <c r="I66" s="221" t="s">
        <v>141</v>
      </c>
      <c r="J66" s="221" t="s">
        <v>142</v>
      </c>
      <c r="K66" s="221" t="s">
        <v>143</v>
      </c>
      <c r="L66" s="222"/>
      <c r="M66" s="222"/>
      <c r="N66" s="222"/>
      <c r="O66" s="222"/>
      <c r="P66" s="222"/>
      <c r="Q66" s="222"/>
      <c r="R66" s="222"/>
    </row>
    <row r="67" spans="2:18">
      <c r="B67" s="81">
        <v>1</v>
      </c>
      <c r="C67" s="81" t="s">
        <v>67</v>
      </c>
      <c r="D67" s="223" t="s">
        <v>68</v>
      </c>
      <c r="E67" s="81" t="s">
        <v>177</v>
      </c>
      <c r="F67" s="81" t="s">
        <v>178</v>
      </c>
      <c r="G67" s="224">
        <v>40000</v>
      </c>
      <c r="H67" s="225">
        <v>4</v>
      </c>
      <c r="I67" s="226">
        <f t="shared" ref="I67:I76" si="4">$G67*$H67</f>
        <v>160000</v>
      </c>
      <c r="J67" s="227"/>
      <c r="K67" s="228"/>
      <c r="L67" s="229"/>
      <c r="M67" s="229"/>
      <c r="N67" s="229"/>
      <c r="O67" s="229"/>
      <c r="P67" s="229"/>
      <c r="Q67" s="229"/>
      <c r="R67" s="229"/>
    </row>
    <row r="68" spans="2:18">
      <c r="B68" s="225" t="e">
        <f t="array" aca="1" ref="B68" ca="1">IF(ISBLANK(INDIRECT("B"&amp;ROW()-1))=1,MAX(OFFSET($B$67,0,0,ROW()-ROW($B$67),1))+COUNTBLANK(OFFSET($B$67,0,0,ROW()-ROW($B$67),1))+1,MAX(OFFSET($B$67,0,0,ROW()-ROW($B$67),1)+1))</f>
        <v>#VALUE!</v>
      </c>
      <c r="C68" s="81" t="s">
        <v>71</v>
      </c>
      <c r="D68" s="223" t="s">
        <v>68</v>
      </c>
      <c r="E68" s="81" t="s">
        <v>177</v>
      </c>
      <c r="F68" s="81" t="s">
        <v>179</v>
      </c>
      <c r="G68" s="224">
        <v>20000</v>
      </c>
      <c r="H68" s="225">
        <v>4</v>
      </c>
      <c r="I68" s="226">
        <f t="shared" si="4"/>
        <v>80000</v>
      </c>
      <c r="J68" s="227"/>
      <c r="K68" s="228"/>
      <c r="L68" s="229"/>
      <c r="M68" s="229"/>
      <c r="N68" s="229"/>
      <c r="O68" s="229"/>
      <c r="P68" s="229"/>
      <c r="Q68" s="229"/>
      <c r="R68" s="229"/>
    </row>
    <row r="69" spans="2:18">
      <c r="B69" s="81" t="e">
        <f t="array" aca="1" ref="B69" ca="1">IF(ISBLANK(INDIRECT("B"&amp;ROW()-1))=1,MAX(OFFSET($B$67,0,0,ROW()-ROW($B$67),1))+COUNTBLANK(OFFSET($B$67,0,0,ROW()-ROW($B$67),1))+1,MAX(OFFSET($B$67,0,0,ROW()-ROW($B$67),1)+1))</f>
        <v>#VALUE!</v>
      </c>
      <c r="C69" s="81"/>
      <c r="D69" s="223"/>
      <c r="E69" s="81"/>
      <c r="F69" s="81"/>
      <c r="G69" s="224"/>
      <c r="H69" s="225"/>
      <c r="I69" s="226">
        <f t="shared" si="4"/>
        <v>0</v>
      </c>
      <c r="J69" s="227"/>
      <c r="K69" s="228"/>
      <c r="L69" s="229"/>
      <c r="M69" s="229"/>
      <c r="N69" s="229"/>
      <c r="O69" s="229"/>
      <c r="P69" s="229"/>
      <c r="Q69" s="229"/>
      <c r="R69" s="229"/>
    </row>
    <row r="70" spans="2:18">
      <c r="B70" s="81" t="e">
        <f t="array" aca="1" ref="B70" ca="1">IF(ISBLANK(INDIRECT("B"&amp;ROW()-1))=1,MAX(OFFSET($B$67,0,0,ROW()-ROW($B$67),1))+COUNTBLANK(OFFSET($B$67,0,0,ROW()-ROW($B$67),1))+1,MAX(OFFSET($B$67,0,0,ROW()-ROW($B$67),1)+1))</f>
        <v>#VALUE!</v>
      </c>
      <c r="C70" s="81"/>
      <c r="D70" s="223"/>
      <c r="E70" s="81"/>
      <c r="F70" s="234"/>
      <c r="G70" s="231"/>
      <c r="H70" s="238"/>
      <c r="I70" s="226">
        <f t="shared" si="4"/>
        <v>0</v>
      </c>
      <c r="J70" s="227"/>
      <c r="K70" s="235"/>
      <c r="L70" s="229"/>
      <c r="M70" s="229"/>
      <c r="N70" s="229"/>
      <c r="O70" s="229"/>
      <c r="P70" s="229"/>
      <c r="Q70" s="229"/>
      <c r="R70" s="229"/>
    </row>
    <row r="71" spans="2:18">
      <c r="B71" s="81" t="e">
        <f t="array" aca="1" ref="B71" ca="1">IF(ISBLANK(INDIRECT("B"&amp;ROW()-1))=1,MAX(OFFSET($B$67,0,0,ROW()-ROW($B$67),1))+COUNTBLANK(OFFSET($B$67,0,0,ROW()-ROW($B$67),1))+1,MAX(OFFSET($B$67,0,0,ROW()-ROW($B$67),1)+1))</f>
        <v>#VALUE!</v>
      </c>
      <c r="C71" s="234"/>
      <c r="D71" s="223"/>
      <c r="E71" s="81"/>
      <c r="F71" s="234"/>
      <c r="G71" s="231"/>
      <c r="H71" s="238"/>
      <c r="I71" s="226">
        <f t="shared" si="4"/>
        <v>0</v>
      </c>
      <c r="J71" s="227"/>
      <c r="K71" s="235"/>
      <c r="L71" s="229"/>
      <c r="M71" s="229"/>
      <c r="N71" s="229"/>
      <c r="O71" s="229"/>
      <c r="P71" s="229"/>
      <c r="Q71" s="229"/>
      <c r="R71" s="229"/>
    </row>
    <row r="72" spans="2:18">
      <c r="B72" s="81" t="e">
        <f t="array" aca="1" ref="B72" ca="1">IF(ISBLANK(INDIRECT("B"&amp;ROW()-1))=1,MAX(OFFSET($B$67,0,0,ROW()-ROW($B$67),1))+COUNTBLANK(OFFSET($B$67,0,0,ROW()-ROW($B$67),1))+1,MAX(OFFSET($B$67,0,0,ROW()-ROW($B$67),1)+1))</f>
        <v>#VALUE!</v>
      </c>
      <c r="C72" s="234"/>
      <c r="D72" s="223"/>
      <c r="E72" s="81"/>
      <c r="F72" s="234"/>
      <c r="G72" s="231"/>
      <c r="H72" s="238"/>
      <c r="I72" s="226">
        <f t="shared" si="4"/>
        <v>0</v>
      </c>
      <c r="J72" s="227"/>
      <c r="K72" s="235"/>
      <c r="L72" s="229"/>
      <c r="M72" s="229"/>
      <c r="N72" s="229"/>
      <c r="O72" s="229"/>
      <c r="P72" s="229"/>
      <c r="Q72" s="229"/>
      <c r="R72" s="229"/>
    </row>
    <row r="73" spans="2:18">
      <c r="B73" s="81" t="e">
        <f t="array" aca="1" ref="B73" ca="1">IF(ISBLANK(INDIRECT("B"&amp;ROW()-1))=1,MAX(OFFSET($B$67,0,0,ROW()-ROW($B$67),1))+COUNTBLANK(OFFSET($B$67,0,0,ROW()-ROW($B$67),1))+1,MAX(OFFSET($B$67,0,0,ROW()-ROW($B$67),1)+1))</f>
        <v>#VALUE!</v>
      </c>
      <c r="C73" s="81"/>
      <c r="D73" s="223"/>
      <c r="E73" s="81"/>
      <c r="F73" s="81"/>
      <c r="G73" s="224"/>
      <c r="H73" s="225"/>
      <c r="I73" s="226">
        <f t="shared" si="4"/>
        <v>0</v>
      </c>
      <c r="J73" s="227"/>
      <c r="K73" s="228"/>
      <c r="L73" s="229"/>
      <c r="M73" s="229"/>
      <c r="N73" s="229"/>
      <c r="O73" s="229"/>
      <c r="P73" s="229"/>
      <c r="Q73" s="229"/>
      <c r="R73" s="229"/>
    </row>
    <row r="74" spans="2:18">
      <c r="B74" s="81" t="e">
        <f t="array" aca="1" ref="B74" ca="1">IF(ISBLANK(INDIRECT("B"&amp;ROW()-1))=1,MAX(OFFSET($B$67,0,0,ROW()-ROW($B$67),1))+COUNTBLANK(OFFSET($B$67,0,0,ROW()-ROW($B$67),1))+1,MAX(OFFSET($B$67,0,0,ROW()-ROW($B$67),1)+1))</f>
        <v>#VALUE!</v>
      </c>
      <c r="C74" s="81"/>
      <c r="D74" s="223"/>
      <c r="E74" s="81"/>
      <c r="F74" s="81"/>
      <c r="G74" s="224"/>
      <c r="H74" s="225"/>
      <c r="I74" s="226">
        <f t="shared" si="4"/>
        <v>0</v>
      </c>
      <c r="J74" s="227"/>
      <c r="K74" s="228"/>
      <c r="L74" s="229"/>
      <c r="M74" s="229"/>
      <c r="N74" s="229"/>
      <c r="O74" s="229"/>
      <c r="P74" s="229"/>
      <c r="Q74" s="229"/>
      <c r="R74" s="229"/>
    </row>
    <row r="75" spans="2:18">
      <c r="B75" s="81" t="e">
        <f t="array" aca="1" ref="B75" ca="1">IF(ISBLANK(INDIRECT("B"&amp;ROW()-1))=1,MAX(OFFSET($B$67,0,0,ROW()-ROW($B$67),1))+COUNTBLANK(OFFSET($B$67,0,0,ROW()-ROW($B$67),1))+1,MAX(OFFSET($B$67,0,0,ROW()-ROW($B$67),1)+1))</f>
        <v>#VALUE!</v>
      </c>
      <c r="C75" s="81"/>
      <c r="D75" s="223"/>
      <c r="E75" s="81"/>
      <c r="F75" s="81"/>
      <c r="G75" s="224"/>
      <c r="H75" s="225"/>
      <c r="I75" s="226">
        <f t="shared" si="4"/>
        <v>0</v>
      </c>
      <c r="J75" s="227"/>
      <c r="K75" s="228"/>
      <c r="L75" s="229"/>
      <c r="M75" s="229"/>
      <c r="N75" s="229"/>
      <c r="O75" s="229"/>
      <c r="P75" s="229"/>
      <c r="Q75" s="229"/>
      <c r="R75" s="229"/>
    </row>
    <row r="76" spans="2:18">
      <c r="B76" s="81" t="e">
        <f t="array" aca="1" ref="B76" ca="1">IF(ISBLANK(INDIRECT("B"&amp;ROW()-1))=1,MAX(OFFSET($B$67,0,0,ROW()-ROW($B$67),1))+COUNTBLANK(OFFSET($B$67,0,0,ROW()-ROW($B$67),1))+1,MAX(OFFSET($B$67,0,0,ROW()-ROW($B$67),1)+1))</f>
        <v>#VALUE!</v>
      </c>
      <c r="C76" s="81"/>
      <c r="D76" s="223"/>
      <c r="E76" s="81"/>
      <c r="F76" s="81"/>
      <c r="G76" s="224"/>
      <c r="H76" s="225"/>
      <c r="I76" s="226">
        <f t="shared" si="4"/>
        <v>0</v>
      </c>
      <c r="J76" s="227"/>
      <c r="K76" s="228"/>
      <c r="L76" s="229"/>
      <c r="M76" s="229"/>
      <c r="N76" s="229"/>
      <c r="O76" s="229"/>
      <c r="P76" s="229"/>
      <c r="Q76" s="229"/>
      <c r="R76" s="229"/>
    </row>
    <row r="77" spans="2:18" ht="30" customHeight="1">
      <c r="B77" s="210"/>
      <c r="C77" s="210"/>
      <c r="D77" s="215"/>
      <c r="E77" s="215"/>
      <c r="F77" s="215"/>
      <c r="G77" s="215"/>
      <c r="H77" s="236" t="s">
        <v>155</v>
      </c>
      <c r="I77" s="237">
        <f>SUM(I67:I76)</f>
        <v>240000</v>
      </c>
      <c r="J77" s="210"/>
      <c r="K77" s="210"/>
      <c r="L77" s="212"/>
      <c r="M77" s="212"/>
      <c r="N77" s="212"/>
      <c r="O77" s="212"/>
      <c r="P77" s="212"/>
      <c r="Q77" s="212"/>
      <c r="R77" s="212"/>
    </row>
    <row r="78" spans="2:18">
      <c r="B78" s="210"/>
      <c r="C78" s="210"/>
      <c r="D78" s="215"/>
      <c r="E78" s="215"/>
      <c r="F78" s="215"/>
      <c r="G78" s="215"/>
      <c r="H78" s="210"/>
      <c r="I78" s="240"/>
      <c r="J78" s="210"/>
      <c r="K78" s="210"/>
      <c r="L78" s="212"/>
      <c r="M78" s="212"/>
      <c r="N78" s="212"/>
      <c r="O78" s="212"/>
      <c r="P78" s="212"/>
      <c r="Q78" s="212"/>
      <c r="R78" s="212"/>
    </row>
    <row r="79" spans="2:18">
      <c r="B79" s="210"/>
      <c r="C79" s="210"/>
      <c r="D79" s="215"/>
      <c r="E79" s="215"/>
      <c r="F79" s="215"/>
      <c r="G79" s="215"/>
      <c r="H79" s="210"/>
      <c r="I79" s="240"/>
      <c r="J79" s="210"/>
      <c r="K79" s="210"/>
      <c r="L79" s="212"/>
      <c r="M79" s="212"/>
      <c r="N79" s="212"/>
      <c r="O79" s="212"/>
      <c r="P79" s="212"/>
      <c r="Q79" s="212"/>
      <c r="R79" s="212"/>
    </row>
    <row r="80" spans="2:18" ht="24">
      <c r="B80" s="214" t="s">
        <v>180</v>
      </c>
      <c r="C80" s="210"/>
      <c r="D80" s="215"/>
      <c r="E80" s="210"/>
      <c r="F80" s="210"/>
      <c r="G80" s="210"/>
      <c r="H80" s="210"/>
      <c r="I80" s="216"/>
      <c r="J80" s="210"/>
      <c r="K80" s="210"/>
      <c r="L80" s="212"/>
      <c r="M80" s="212"/>
      <c r="N80" s="212"/>
      <c r="O80" s="212"/>
      <c r="P80" s="212"/>
      <c r="Q80" s="212"/>
      <c r="R80" s="212"/>
    </row>
    <row r="81" spans="2:18" ht="30" customHeight="1">
      <c r="B81" s="219" t="s">
        <v>12</v>
      </c>
      <c r="C81" s="219" t="s">
        <v>13</v>
      </c>
      <c r="D81" s="220" t="s">
        <v>136</v>
      </c>
      <c r="E81" s="220" t="s">
        <v>137</v>
      </c>
      <c r="F81" s="219" t="s">
        <v>138</v>
      </c>
      <c r="G81" s="219" t="s">
        <v>139</v>
      </c>
      <c r="H81" s="219" t="s">
        <v>140</v>
      </c>
      <c r="I81" s="221" t="s">
        <v>141</v>
      </c>
      <c r="J81" s="221" t="s">
        <v>142</v>
      </c>
      <c r="K81" s="221" t="s">
        <v>143</v>
      </c>
      <c r="L81" s="222"/>
      <c r="M81" s="222"/>
      <c r="N81" s="222"/>
      <c r="O81" s="222"/>
      <c r="P81" s="222"/>
      <c r="Q81" s="222"/>
      <c r="R81" s="222"/>
    </row>
    <row r="82" spans="2:18">
      <c r="B82" s="81">
        <v>1</v>
      </c>
      <c r="C82" s="81" t="s">
        <v>75</v>
      </c>
      <c r="D82" s="223" t="s">
        <v>76</v>
      </c>
      <c r="E82" s="81" t="s">
        <v>181</v>
      </c>
      <c r="F82" s="81"/>
      <c r="G82" s="224">
        <v>50000</v>
      </c>
      <c r="H82" s="225">
        <v>1</v>
      </c>
      <c r="I82" s="226">
        <f t="shared" ref="I82:I91" si="5">$G82*$H82</f>
        <v>50000</v>
      </c>
      <c r="J82" s="227"/>
      <c r="K82" s="228"/>
      <c r="L82" s="229"/>
      <c r="M82" s="229"/>
      <c r="N82" s="229"/>
      <c r="O82" s="229"/>
      <c r="P82" s="229"/>
      <c r="Q82" s="229"/>
      <c r="R82" s="229"/>
    </row>
    <row r="83" spans="2:18">
      <c r="B83" s="225" t="e">
        <f t="array" aca="1" ref="B83" ca="1">IF(ISBLANK(INDIRECT("B"&amp;ROW()-1))=1,MAX(OFFSET($B$82,0,0,ROW()-ROW($B$82),1))+COUNTBLANK(OFFSET($B$82,0,0,ROW()-ROW($B$82),1))+1,MAX(OFFSET($B$82,0,0,ROW()-ROW($B$82),1)+1))</f>
        <v>#VALUE!</v>
      </c>
      <c r="C83" s="81"/>
      <c r="D83" s="223"/>
      <c r="E83" s="81"/>
      <c r="F83" s="81"/>
      <c r="G83" s="224"/>
      <c r="H83" s="225"/>
      <c r="I83" s="226">
        <f t="shared" si="5"/>
        <v>0</v>
      </c>
      <c r="J83" s="227"/>
      <c r="K83" s="228"/>
      <c r="L83" s="229"/>
      <c r="M83" s="229"/>
      <c r="N83" s="229"/>
      <c r="O83" s="229"/>
      <c r="P83" s="229"/>
      <c r="Q83" s="229"/>
      <c r="R83" s="229"/>
    </row>
    <row r="84" spans="2:18">
      <c r="B84" s="81" t="e">
        <f t="array" aca="1" ref="B84" ca="1">IF(ISBLANK(INDIRECT("B"&amp;ROW()-1))=1,MAX(OFFSET($B$82,0,0,ROW()-ROW($B$82),1))+COUNTBLANK(OFFSET($B$82,0,0,ROW()-ROW($B$82),1))+1,MAX(OFFSET($B$82,0,0,ROW()-ROW($B$82),1)+1))</f>
        <v>#VALUE!</v>
      </c>
      <c r="C84" s="81"/>
      <c r="D84" s="223"/>
      <c r="E84" s="81"/>
      <c r="F84" s="81"/>
      <c r="G84" s="224"/>
      <c r="H84" s="225"/>
      <c r="I84" s="226">
        <f t="shared" si="5"/>
        <v>0</v>
      </c>
      <c r="J84" s="227"/>
      <c r="K84" s="228"/>
      <c r="L84" s="229"/>
      <c r="M84" s="229"/>
      <c r="N84" s="229"/>
      <c r="O84" s="229"/>
      <c r="P84" s="229"/>
      <c r="Q84" s="229"/>
      <c r="R84" s="229"/>
    </row>
    <row r="85" spans="2:18">
      <c r="B85" s="81" t="e">
        <f t="array" aca="1" ref="B85" ca="1">IF(ISBLANK(INDIRECT("B"&amp;ROW()-1))=1,MAX(OFFSET($B$82,0,0,ROW()-ROW($B$82),1))+COUNTBLANK(OFFSET($B$82,0,0,ROW()-ROW($B$82),1))+1,MAX(OFFSET($B$82,0,0,ROW()-ROW($B$82),1)+1))</f>
        <v>#VALUE!</v>
      </c>
      <c r="C85" s="234"/>
      <c r="D85" s="223"/>
      <c r="E85" s="81"/>
      <c r="F85" s="234"/>
      <c r="G85" s="231"/>
      <c r="H85" s="238"/>
      <c r="I85" s="226">
        <f t="shared" si="5"/>
        <v>0</v>
      </c>
      <c r="J85" s="227"/>
      <c r="K85" s="235"/>
      <c r="L85" s="229"/>
      <c r="M85" s="229"/>
      <c r="N85" s="229"/>
      <c r="O85" s="229"/>
      <c r="P85" s="229"/>
      <c r="Q85" s="229"/>
      <c r="R85" s="229"/>
    </row>
    <row r="86" spans="2:18">
      <c r="B86" s="81" t="e">
        <f t="array" aca="1" ref="B86" ca="1">IF(ISBLANK(INDIRECT("B"&amp;ROW()-1))=1,MAX(OFFSET($B$82,0,0,ROW()-ROW($B$82),1))+COUNTBLANK(OFFSET($B$82,0,0,ROW()-ROW($B$82),1))+1,MAX(OFFSET($B$82,0,0,ROW()-ROW($B$82),1)+1))</f>
        <v>#VALUE!</v>
      </c>
      <c r="C86" s="234"/>
      <c r="D86" s="223"/>
      <c r="E86" s="81"/>
      <c r="F86" s="234"/>
      <c r="G86" s="231"/>
      <c r="H86" s="238"/>
      <c r="I86" s="226">
        <f t="shared" si="5"/>
        <v>0</v>
      </c>
      <c r="J86" s="227"/>
      <c r="K86" s="235"/>
      <c r="L86" s="229"/>
      <c r="M86" s="229"/>
      <c r="N86" s="229"/>
      <c r="O86" s="229"/>
      <c r="P86" s="229"/>
      <c r="Q86" s="229"/>
      <c r="R86" s="229"/>
    </row>
    <row r="87" spans="2:18">
      <c r="B87" s="81" t="e">
        <f t="array" aca="1" ref="B87" ca="1">IF(ISBLANK(INDIRECT("B"&amp;ROW()-1))=1,MAX(OFFSET($B$82,0,0,ROW()-ROW($B$82),1))+COUNTBLANK(OFFSET($B$82,0,0,ROW()-ROW($B$82),1))+1,MAX(OFFSET($B$82,0,0,ROW()-ROW($B$82),1)+1))</f>
        <v>#VALUE!</v>
      </c>
      <c r="C87" s="234"/>
      <c r="D87" s="223"/>
      <c r="E87" s="81"/>
      <c r="F87" s="234"/>
      <c r="G87" s="231"/>
      <c r="H87" s="238"/>
      <c r="I87" s="226">
        <f t="shared" si="5"/>
        <v>0</v>
      </c>
      <c r="J87" s="227"/>
      <c r="K87" s="235"/>
      <c r="L87" s="229"/>
      <c r="M87" s="229"/>
      <c r="N87" s="229"/>
      <c r="O87" s="229"/>
      <c r="P87" s="229"/>
      <c r="Q87" s="229"/>
      <c r="R87" s="229"/>
    </row>
    <row r="88" spans="2:18">
      <c r="B88" s="81" t="e">
        <f t="array" aca="1" ref="B88" ca="1">IF(ISBLANK(INDIRECT("B"&amp;ROW()-1))=1,MAX(OFFSET($B$82,0,0,ROW()-ROW($B$82),1))+COUNTBLANK(OFFSET($B$82,0,0,ROW()-ROW($B$82),1))+1,MAX(OFFSET($B$82,0,0,ROW()-ROW($B$82),1)+1))</f>
        <v>#VALUE!</v>
      </c>
      <c r="C88" s="81"/>
      <c r="D88" s="223"/>
      <c r="E88" s="81"/>
      <c r="F88" s="81"/>
      <c r="G88" s="224"/>
      <c r="H88" s="225"/>
      <c r="I88" s="226">
        <f t="shared" si="5"/>
        <v>0</v>
      </c>
      <c r="J88" s="227"/>
      <c r="K88" s="228"/>
      <c r="L88" s="229"/>
      <c r="M88" s="229"/>
      <c r="N88" s="229"/>
      <c r="O88" s="229"/>
      <c r="P88" s="229"/>
      <c r="Q88" s="229"/>
      <c r="R88" s="229"/>
    </row>
    <row r="89" spans="2:18">
      <c r="B89" s="81" t="e">
        <f t="array" aca="1" ref="B89" ca="1">IF(ISBLANK(INDIRECT("B"&amp;ROW()-1))=1,MAX(OFFSET($B$82,0,0,ROW()-ROW($B$82),1))+COUNTBLANK(OFFSET($B$82,0,0,ROW()-ROW($B$82),1))+1,MAX(OFFSET($B$82,0,0,ROW()-ROW($B$82),1)+1))</f>
        <v>#VALUE!</v>
      </c>
      <c r="C89" s="81"/>
      <c r="D89" s="223"/>
      <c r="E89" s="81"/>
      <c r="F89" s="81"/>
      <c r="G89" s="224"/>
      <c r="H89" s="225"/>
      <c r="I89" s="226">
        <f t="shared" si="5"/>
        <v>0</v>
      </c>
      <c r="J89" s="227"/>
      <c r="K89" s="228"/>
      <c r="L89" s="229"/>
      <c r="M89" s="229"/>
      <c r="N89" s="229"/>
      <c r="O89" s="229"/>
      <c r="P89" s="229"/>
      <c r="Q89" s="229"/>
      <c r="R89" s="229"/>
    </row>
    <row r="90" spans="2:18">
      <c r="B90" s="81" t="e">
        <f t="array" aca="1" ref="B90" ca="1">IF(ISBLANK(INDIRECT("B"&amp;ROW()-1))=1,MAX(OFFSET($B$82,0,0,ROW()-ROW($B$82),1))+COUNTBLANK(OFFSET($B$82,0,0,ROW()-ROW($B$82),1))+1,MAX(OFFSET($B$82,0,0,ROW()-ROW($B$82),1)+1))</f>
        <v>#VALUE!</v>
      </c>
      <c r="C90" s="81"/>
      <c r="D90" s="223"/>
      <c r="E90" s="81"/>
      <c r="F90" s="81"/>
      <c r="G90" s="224"/>
      <c r="H90" s="225"/>
      <c r="I90" s="226">
        <f t="shared" si="5"/>
        <v>0</v>
      </c>
      <c r="J90" s="227"/>
      <c r="K90" s="228"/>
      <c r="L90" s="229"/>
      <c r="M90" s="229"/>
      <c r="N90" s="229"/>
      <c r="O90" s="229"/>
      <c r="P90" s="229"/>
      <c r="Q90" s="229"/>
      <c r="R90" s="229"/>
    </row>
    <row r="91" spans="2:18">
      <c r="B91" s="81" t="e">
        <f t="array" aca="1" ref="B91" ca="1">IF(ISBLANK(INDIRECT("B"&amp;ROW()-1))=1,MAX(OFFSET($B$82,0,0,ROW()-ROW($B$82),1))+COUNTBLANK(OFFSET($B$82,0,0,ROW()-ROW($B$82),1))+1,MAX(OFFSET($B$82,0,0,ROW()-ROW($B$82),1)+1))</f>
        <v>#VALUE!</v>
      </c>
      <c r="C91" s="81"/>
      <c r="D91" s="223"/>
      <c r="E91" s="81"/>
      <c r="F91" s="81"/>
      <c r="G91" s="224"/>
      <c r="H91" s="225"/>
      <c r="I91" s="226">
        <f t="shared" si="5"/>
        <v>0</v>
      </c>
      <c r="J91" s="227"/>
      <c r="K91" s="228"/>
      <c r="L91" s="229"/>
      <c r="M91" s="229"/>
      <c r="N91" s="229"/>
      <c r="O91" s="229"/>
      <c r="P91" s="229"/>
      <c r="Q91" s="229"/>
      <c r="R91" s="229"/>
    </row>
    <row r="92" spans="2:18" ht="30" customHeight="1">
      <c r="B92" s="210"/>
      <c r="C92" s="210"/>
      <c r="D92" s="215"/>
      <c r="E92" s="215"/>
      <c r="F92" s="215"/>
      <c r="G92" s="215"/>
      <c r="H92" s="236" t="s">
        <v>155</v>
      </c>
      <c r="I92" s="237">
        <f>SUM(I82:I91)</f>
        <v>50000</v>
      </c>
      <c r="J92" s="210"/>
      <c r="K92" s="210"/>
      <c r="L92" s="212"/>
      <c r="M92" s="212"/>
      <c r="N92" s="212"/>
      <c r="O92" s="212"/>
      <c r="P92" s="212"/>
      <c r="Q92" s="212"/>
      <c r="R92" s="212"/>
    </row>
    <row r="93" spans="2:18">
      <c r="B93" s="210"/>
      <c r="C93" s="210"/>
      <c r="D93" s="210"/>
      <c r="E93" s="210"/>
      <c r="F93" s="210"/>
      <c r="G93" s="210"/>
      <c r="H93" s="210"/>
      <c r="I93" s="216"/>
      <c r="J93" s="210"/>
      <c r="K93" s="210"/>
      <c r="L93" s="212"/>
      <c r="M93" s="212"/>
      <c r="N93" s="212"/>
      <c r="O93" s="212"/>
      <c r="P93" s="212"/>
      <c r="Q93" s="212"/>
      <c r="R93" s="212"/>
    </row>
    <row r="94" spans="2:18" ht="30" customHeight="1">
      <c r="B94" s="210"/>
      <c r="C94" s="210"/>
      <c r="D94" s="210"/>
      <c r="E94" s="210"/>
      <c r="F94" s="210"/>
      <c r="G94" s="210"/>
      <c r="H94" s="236" t="s">
        <v>182</v>
      </c>
      <c r="I94" s="226">
        <f>SUM($I$20,$I$34,$I$48,$I$62,$I$77,$I$92)</f>
        <v>3738000</v>
      </c>
      <c r="J94" s="210"/>
      <c r="K94" s="210"/>
      <c r="L94" s="212"/>
      <c r="M94" s="212"/>
      <c r="N94" s="212"/>
      <c r="O94" s="212"/>
      <c r="P94" s="212"/>
      <c r="Q94" s="212"/>
      <c r="R94" s="212"/>
    </row>
    <row r="95" spans="2:18"/>
    <row r="96" spans="2:18"/>
    <row r="97"/>
    <row r="98"/>
    <row r="99"/>
    <row r="100"/>
    <row r="1048576"/>
  </sheetData>
  <mergeCells count="3">
    <mergeCell ref="F3:K3"/>
    <mergeCell ref="F4:K4"/>
    <mergeCell ref="F5:K7"/>
  </mergeCells>
  <phoneticPr fontId="38"/>
  <dataValidations count="6">
    <dataValidation type="list" allowBlank="1" showInputMessage="1" showErrorMessage="1" sqref="D24:D33" xr:uid="{00000000-0002-0000-0100-000000000000}">
      <formula1>制作関係費</formula1>
      <formula2>0</formula2>
    </dataValidation>
    <dataValidation type="list" allowBlank="1" showInputMessage="1" showErrorMessage="1" sqref="D38:D47" xr:uid="{00000000-0002-0000-0100-000001000000}">
      <formula1>会場関係費</formula1>
      <formula2>0</formula2>
    </dataValidation>
    <dataValidation type="list" allowBlank="1" showInputMessage="1" showErrorMessage="1" sqref="D52:D61" xr:uid="{00000000-0002-0000-0100-000002000000}">
      <formula1>運営関係費</formula1>
      <formula2>0</formula2>
    </dataValidation>
    <dataValidation type="list" allowBlank="1" showInputMessage="1" showErrorMessage="1" sqref="D67:D76" xr:uid="{00000000-0002-0000-0100-000003000000}">
      <formula1>広告・宣伝費</formula1>
      <formula2>0</formula2>
    </dataValidation>
    <dataValidation type="list" allowBlank="1" showInputMessage="1" showErrorMessage="1" sqref="D82:D91" xr:uid="{00000000-0002-0000-0100-000004000000}">
      <formula1>申請・報告に関する費用</formula1>
      <formula2>0</formula2>
    </dataValidation>
    <dataValidation type="list" allowBlank="1" showInputMessage="1" showErrorMessage="1" sqref="D10:D19" xr:uid="{00000000-0002-0000-0100-000005000000}">
      <formula1>出演関係費</formula1>
      <formula2>0</formula2>
    </dataValidation>
  </dataValidations>
  <pageMargins left="0.75" right="0.75" top="1" bottom="1" header="0.51180555555555496" footer="0.51180555555555496"/>
  <pageSetup paperSize="9" scale="45"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プルダウン一覧!$A$11</xm:f>
          </x14:formula1>
          <x14:formula2>
            <xm:f>0</xm:f>
          </x14:formula2>
          <xm:sqref>J10:J19 J24:J33 J38:J47 J52:J61 J67:J76 J82:J91</xm:sqref>
        </x14:dataValidation>
        <x14:dataValidation type="list" allowBlank="1" showInputMessage="1" showErrorMessage="1" xr:uid="{00000000-0002-0000-0100-000007000000}">
          <x14:formula1>
            <xm:f>OFFSET(プルダウン一覧!$A$1,1,MATCH($D39,プルダウン一覧!$A$1:$AK$1,0)-1,COUNTA(OFFSET(プルダウン一覧!$A$1,1,MATCH($D39,プルダウン一覧!$A$1:$AK$1,0)-1,200,1)),1)</xm:f>
          </x14:formula1>
          <x14:formula2>
            <xm:f>0</xm:f>
          </x14:formula2>
          <xm:sqref>E10:E19 E24:E33 E38:E47 E52:E61 E67:E76 E82:E91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J86"/>
  <sheetViews>
    <sheetView showGridLines="0" topLeftCell="B22" zoomScale="70" zoomScaleNormal="70" workbookViewId="0">
      <selection activeCell="F61" sqref="F61"/>
    </sheetView>
  </sheetViews>
  <sheetFormatPr defaultColWidth="12.875" defaultRowHeight="18.75" zeroHeight="1" outlineLevelCol="1"/>
  <cols>
    <col min="1" max="1" width="2" style="2" customWidth="1"/>
    <col min="2" max="2" width="5.25" style="2" customWidth="1"/>
    <col min="3" max="3" width="4.625" style="2" customWidth="1"/>
    <col min="4" max="4" width="36.875" style="2" customWidth="1"/>
    <col min="5" max="5" width="27.5" style="2" customWidth="1"/>
    <col min="6" max="6" width="43.375" style="2" customWidth="1"/>
    <col min="7" max="7" width="20.625" style="3" customWidth="1"/>
    <col min="8" max="8" width="15" style="3" customWidth="1"/>
    <col min="9" max="9" width="4.625" style="2" customWidth="1"/>
    <col min="10" max="10" width="36.875" style="4" customWidth="1"/>
    <col min="11" max="12" width="27.5" style="2" customWidth="1"/>
    <col min="13" max="13" width="14" style="4" customWidth="1"/>
    <col min="14" max="14" width="40.75" style="4" customWidth="1"/>
    <col min="15" max="15" width="10" style="2" customWidth="1"/>
    <col min="16" max="17" width="5.25" style="2" customWidth="1"/>
    <col min="18" max="18" width="11.375" style="2" customWidth="1"/>
    <col min="19" max="20" width="21.75" style="2" customWidth="1"/>
    <col min="21" max="21" width="19.375" style="2" customWidth="1"/>
    <col min="22" max="23" width="48.375" style="2" customWidth="1"/>
    <col min="24" max="27" width="24.5" style="5" hidden="1" customWidth="1" outlineLevel="1"/>
    <col min="28" max="33" width="10.5" style="2" hidden="1" customWidth="1"/>
    <col min="34" max="1024" width="12.875" style="2" hidden="1"/>
  </cols>
  <sheetData>
    <row r="1" spans="2:33"/>
    <row r="2" spans="2:33" ht="28.5">
      <c r="B2" s="6"/>
      <c r="C2" s="6"/>
      <c r="D2" s="6"/>
      <c r="E2" s="6"/>
      <c r="F2" s="6"/>
      <c r="G2" s="6"/>
      <c r="H2" s="6" t="s">
        <v>0</v>
      </c>
      <c r="I2" s="6"/>
      <c r="J2" s="6"/>
      <c r="K2" s="6"/>
      <c r="L2" s="6"/>
      <c r="M2" s="6"/>
      <c r="N2" s="6"/>
      <c r="O2" s="6"/>
      <c r="P2" s="6"/>
    </row>
    <row r="3" spans="2:33" ht="15" customHeight="1">
      <c r="B3" s="7"/>
      <c r="C3" s="8"/>
      <c r="D3" s="8"/>
      <c r="E3" s="8"/>
      <c r="F3" s="8"/>
      <c r="G3" s="9"/>
      <c r="H3" s="9"/>
      <c r="I3" s="8"/>
      <c r="J3" s="10"/>
      <c r="K3" s="8"/>
      <c r="L3" s="8"/>
      <c r="M3" s="10"/>
      <c r="N3" s="10"/>
      <c r="O3" s="10"/>
      <c r="P3" s="11"/>
    </row>
    <row r="4" spans="2:33" ht="64.900000000000006" customHeight="1">
      <c r="B4" s="12"/>
      <c r="C4" s="13" t="s">
        <v>1</v>
      </c>
      <c r="D4" s="14"/>
      <c r="E4" s="274" t="s">
        <v>183</v>
      </c>
      <c r="F4" s="274"/>
      <c r="G4" s="274"/>
      <c r="H4" s="274"/>
      <c r="I4" s="274"/>
      <c r="J4" s="15" t="s">
        <v>3</v>
      </c>
      <c r="K4" s="16">
        <v>123</v>
      </c>
      <c r="L4" s="17"/>
      <c r="M4" s="18"/>
      <c r="N4" s="19"/>
      <c r="O4" s="20"/>
      <c r="P4" s="21"/>
      <c r="Y4" s="275"/>
      <c r="Z4" s="275"/>
    </row>
    <row r="5" spans="2:33" ht="64.900000000000006" customHeight="1">
      <c r="B5" s="22"/>
      <c r="C5" s="23" t="s">
        <v>5</v>
      </c>
      <c r="D5" s="24"/>
      <c r="E5" s="274" t="s">
        <v>184</v>
      </c>
      <c r="F5" s="274"/>
      <c r="G5" s="274"/>
      <c r="H5" s="274"/>
      <c r="I5" s="274"/>
      <c r="J5" s="25" t="s">
        <v>7</v>
      </c>
      <c r="K5" s="26">
        <v>3</v>
      </c>
      <c r="L5" s="27" t="s">
        <v>8</v>
      </c>
      <c r="M5" s="276" t="s">
        <v>185</v>
      </c>
      <c r="N5" s="276"/>
      <c r="O5" s="276"/>
      <c r="P5" s="21"/>
    </row>
    <row r="6" spans="2:33" ht="15" customHeight="1">
      <c r="B6" s="28"/>
      <c r="C6" s="29"/>
      <c r="D6" s="29"/>
      <c r="E6" s="29"/>
      <c r="F6" s="29"/>
      <c r="G6" s="30"/>
      <c r="H6" s="30"/>
      <c r="I6" s="29"/>
      <c r="J6" s="31"/>
      <c r="K6" s="29"/>
      <c r="L6" s="32"/>
      <c r="M6" s="31"/>
      <c r="N6" s="31"/>
      <c r="O6" s="29"/>
      <c r="P6" s="33"/>
    </row>
    <row r="7" spans="2:33" ht="15" customHeight="1">
      <c r="G7" s="34"/>
      <c r="H7" s="34"/>
      <c r="J7" s="35"/>
      <c r="L7" s="36"/>
      <c r="M7" s="35"/>
      <c r="N7" s="35"/>
    </row>
    <row r="8" spans="2:33" ht="15" customHeight="1">
      <c r="G8" s="34"/>
      <c r="H8" s="34"/>
      <c r="J8" s="35"/>
      <c r="L8" s="36"/>
      <c r="M8" s="35"/>
      <c r="N8" s="35"/>
    </row>
    <row r="9" spans="2:33" ht="40.9" customHeight="1">
      <c r="G9" s="34"/>
      <c r="H9" s="34"/>
      <c r="M9" s="35"/>
      <c r="N9" s="35"/>
    </row>
    <row r="10" spans="2:33" ht="36" customHeight="1">
      <c r="B10" s="37" t="s">
        <v>10</v>
      </c>
      <c r="C10" s="38"/>
      <c r="D10" s="38"/>
      <c r="E10" s="38"/>
      <c r="F10" s="38"/>
      <c r="G10" s="39"/>
      <c r="H10" s="39"/>
      <c r="I10" s="38"/>
      <c r="J10" s="40"/>
      <c r="K10" s="38"/>
      <c r="L10" s="38"/>
      <c r="M10" s="40"/>
      <c r="N10" s="40"/>
      <c r="O10" s="38"/>
      <c r="P10" s="11"/>
      <c r="S10" s="41"/>
      <c r="T10" s="41"/>
      <c r="X10" s="41" t="s">
        <v>11</v>
      </c>
      <c r="Y10" s="42"/>
      <c r="AA10" s="42"/>
    </row>
    <row r="11" spans="2:33" ht="48.75" customHeight="1">
      <c r="B11" s="12"/>
      <c r="C11" s="1" t="s">
        <v>12</v>
      </c>
      <c r="D11" s="43" t="s">
        <v>13</v>
      </c>
      <c r="E11" s="44" t="s">
        <v>14</v>
      </c>
      <c r="F11" s="44" t="s">
        <v>15</v>
      </c>
      <c r="G11" s="45" t="s">
        <v>16</v>
      </c>
      <c r="H11" s="45" t="s">
        <v>17</v>
      </c>
      <c r="I11" s="269" t="s">
        <v>18</v>
      </c>
      <c r="J11" s="269"/>
      <c r="K11" s="269"/>
      <c r="L11" s="269"/>
      <c r="M11" s="269"/>
      <c r="N11" s="269"/>
      <c r="O11" s="269"/>
      <c r="P11" s="21"/>
      <c r="R11" s="46" t="s">
        <v>19</v>
      </c>
      <c r="S11" s="47"/>
      <c r="T11" s="48"/>
      <c r="U11" s="49"/>
      <c r="V11" s="50"/>
      <c r="X11" s="51" t="s">
        <v>20</v>
      </c>
      <c r="Y11" s="52"/>
      <c r="Z11" s="51"/>
      <c r="AA11" s="52"/>
      <c r="AB11" s="53" t="s">
        <v>21</v>
      </c>
      <c r="AC11" s="54"/>
      <c r="AD11" s="54"/>
      <c r="AE11" s="54"/>
      <c r="AF11" s="54"/>
      <c r="AG11" s="54"/>
    </row>
    <row r="12" spans="2:33" ht="64.349999999999994" customHeight="1">
      <c r="B12" s="55"/>
      <c r="C12" s="56">
        <v>1</v>
      </c>
      <c r="D12" s="241" t="s">
        <v>186</v>
      </c>
      <c r="E12" s="57" t="s">
        <v>27</v>
      </c>
      <c r="F12" s="57" t="s">
        <v>35</v>
      </c>
      <c r="G12" s="58">
        <v>2150000</v>
      </c>
      <c r="H12" s="59" t="str">
        <f>IF(AC12=0,"",IF(AD12="支払先名称・費用種別・経費項目の重複なし",IF(ISBLANK(G12)=1,"",IF(SUMIFS('（別添）収支計画明細 (記入例_音楽)'!$I:$I,'（別添）収支計画明細 (記入例_音楽)'!$C:$C,'収支計画書（記入例_音楽)'!D12,'（別添）収支計画明細 (記入例_音楽)'!$D:$D,'収支計画書（記入例_音楽)'!F12)=G12,"OK","明細の金額と不一致")),AD12))</f>
        <v>OK</v>
      </c>
      <c r="I12" s="281"/>
      <c r="J12" s="281"/>
      <c r="K12" s="281"/>
      <c r="L12" s="281"/>
      <c r="M12" s="281"/>
      <c r="N12" s="281"/>
      <c r="O12" s="281"/>
      <c r="P12" s="21"/>
      <c r="R12" s="60"/>
      <c r="S12" s="61"/>
      <c r="T12" s="62" t="s">
        <v>26</v>
      </c>
      <c r="V12" s="63"/>
      <c r="X12" s="64" t="s">
        <v>27</v>
      </c>
      <c r="Y12" s="65">
        <f>SUMIF($E$12:$E$33,X12,$G$12:$G$33)</f>
        <v>2150000</v>
      </c>
      <c r="Z12" s="64" t="s">
        <v>28</v>
      </c>
      <c r="AA12" s="66">
        <f>SUMIF($E$12:$E$33,Z12,$G$12:$G$33)</f>
        <v>3105000</v>
      </c>
      <c r="AB12" s="54"/>
      <c r="AC12" s="54">
        <f t="shared" ref="AC12:AC33" si="0">COUNTIFS($D$12:$D$33,D12,$F$12:$F$33,F12)</f>
        <v>1</v>
      </c>
      <c r="AD12" s="67" t="str">
        <f t="shared" ref="AD12:AD33" si="1">IF(AC12&gt;1,"支払先名称・費用種別・経費項目の重複あり","支払先名称・費用種別・経費項目の重複なし")</f>
        <v>支払先名称・費用種別・経費項目の重複なし</v>
      </c>
      <c r="AE12" s="54"/>
      <c r="AF12" s="54"/>
      <c r="AG12" s="54"/>
    </row>
    <row r="13" spans="2:33" ht="64.349999999999994" customHeight="1">
      <c r="B13" s="12"/>
      <c r="C13" s="68" t="e">
        <f t="array" aca="1" ref="C13" ca="1">IF(ISBLANK(INDIRECT("C"&amp;ROW()-1))=1,MAX(OFFSET($C$12,0,0,ROW()-ROW($C$12),1))+COUNTBLANK(OFFSET($C$12,0,0,ROW()-ROW($C$12),1))+1,MAX(OFFSET($C$12,0,0,ROW()-ROW($C$12),1)+1))</f>
        <v>#VALUE!</v>
      </c>
      <c r="D13" s="241" t="s">
        <v>187</v>
      </c>
      <c r="E13" s="57" t="s">
        <v>28</v>
      </c>
      <c r="F13" s="57" t="s">
        <v>188</v>
      </c>
      <c r="G13" s="58">
        <v>700000</v>
      </c>
      <c r="H13" s="59" t="str">
        <f>IF(AC13=0,"",IF(AD13="支払先名称・費用種別・経費項目の重複なし",IF(ISBLANK(G13)=1,"",IF(SUMIFS('（別添）収支計画明細 (記入例_音楽)'!$I:$I,'（別添）収支計画明細 (記入例_音楽)'!$C:$C,'収支計画書（記入例_音楽)'!D13,'（別添）収支計画明細 (記入例_音楽)'!$D:$D,'収支計画書（記入例_音楽)'!F13)=G13,"OK","明細の金額と不一致")),AD13))</f>
        <v>OK</v>
      </c>
      <c r="I13" s="281"/>
      <c r="J13" s="281"/>
      <c r="K13" s="281"/>
      <c r="L13" s="281"/>
      <c r="M13" s="281"/>
      <c r="N13" s="281"/>
      <c r="O13" s="281"/>
      <c r="P13" s="21"/>
      <c r="R13" s="60"/>
      <c r="S13" s="69"/>
      <c r="T13" s="62" t="s">
        <v>31</v>
      </c>
      <c r="V13" s="63"/>
      <c r="X13" s="64" t="s">
        <v>23</v>
      </c>
      <c r="Y13" s="65">
        <f>SUMIF($E$12:$E$33,X13,$G$12:$G$33)</f>
        <v>700000</v>
      </c>
      <c r="Z13" s="64" t="s">
        <v>32</v>
      </c>
      <c r="AA13" s="66">
        <f>SUMIF($E$12:$E$33,Z13,$G$12:$G$33)</f>
        <v>295000</v>
      </c>
      <c r="AB13" s="54"/>
      <c r="AC13" s="54">
        <f t="shared" si="0"/>
        <v>1</v>
      </c>
      <c r="AD13" s="67" t="str">
        <f t="shared" si="1"/>
        <v>支払先名称・費用種別・経費項目の重複なし</v>
      </c>
      <c r="AE13" s="54"/>
      <c r="AF13" s="54"/>
      <c r="AG13" s="54"/>
    </row>
    <row r="14" spans="2:33" ht="64.349999999999994" customHeight="1">
      <c r="B14" s="12" t="s">
        <v>33</v>
      </c>
      <c r="C14" s="68" t="e">
        <f t="array" aca="1" ref="C14" ca="1">IF(ISBLANK(INDIRECT("C"&amp;ROW()-1))=1,MAX(OFFSET($C$12,0,0,ROW()-ROW($C$12),1))+COUNTBLANK(OFFSET($C$12,0,0,ROW()-ROW($C$12),1))+1,MAX(OFFSET($C$12,0,0,ROW()-ROW($C$12),1)+1))</f>
        <v>#VALUE!</v>
      </c>
      <c r="D14" s="241" t="s">
        <v>187</v>
      </c>
      <c r="E14" s="57" t="s">
        <v>28</v>
      </c>
      <c r="F14" s="57" t="s">
        <v>53</v>
      </c>
      <c r="G14" s="58">
        <v>300000</v>
      </c>
      <c r="H14" s="59" t="str">
        <f>IF(AC14=0,"",IF(AD14="支払先名称・費用種別・経費項目の重複なし",IF(ISBLANK(G14)=1,"",IF(SUMIFS('（別添）収支計画明細 (記入例_音楽)'!$I:$I,'（別添）収支計画明細 (記入例_音楽)'!$C:$C,'収支計画書（記入例_音楽)'!D14,'（別添）収支計画明細 (記入例_音楽)'!$D:$D,'収支計画書（記入例_音楽)'!F14)=G14,"OK","明細の金額と不一致")),AD14))</f>
        <v>OK</v>
      </c>
      <c r="I14" s="281"/>
      <c r="J14" s="281"/>
      <c r="K14" s="281"/>
      <c r="L14" s="281"/>
      <c r="M14" s="281"/>
      <c r="N14" s="281"/>
      <c r="O14" s="281"/>
      <c r="P14" s="21"/>
      <c r="R14" s="60"/>
      <c r="S14" s="70"/>
      <c r="T14" s="62" t="s">
        <v>37</v>
      </c>
      <c r="V14" s="63"/>
      <c r="X14" s="64" t="s">
        <v>38</v>
      </c>
      <c r="Y14" s="65">
        <f>SUMIF($E$12:$E$33,X14,$G$12:$G$33)</f>
        <v>500000</v>
      </c>
      <c r="Z14" s="64" t="s">
        <v>39</v>
      </c>
      <c r="AA14" s="66">
        <f>SUMIF($E$12:$E$33,Z14,$G$12:$G$33)</f>
        <v>200000</v>
      </c>
      <c r="AB14" s="54"/>
      <c r="AC14" s="54">
        <f t="shared" si="0"/>
        <v>1</v>
      </c>
      <c r="AD14" s="67" t="str">
        <f t="shared" si="1"/>
        <v>支払先名称・費用種別・経費項目の重複なし</v>
      </c>
      <c r="AE14" s="54"/>
      <c r="AF14" s="54"/>
      <c r="AG14" s="54"/>
    </row>
    <row r="15" spans="2:33" ht="64.349999999999994" customHeight="1">
      <c r="B15" s="12"/>
      <c r="C15" s="68" t="e">
        <f t="array" aca="1" ref="C15" ca="1">IF(ISBLANK(INDIRECT("C"&amp;ROW()-1))=1,MAX(OFFSET($C$12,0,0,ROW()-ROW($C$12),1))+COUNTBLANK(OFFSET($C$12,0,0,ROW()-ROW($C$12),1))+1,MAX(OFFSET($C$12,0,0,ROW()-ROW($C$12),1)+1))</f>
        <v>#VALUE!</v>
      </c>
      <c r="D15" s="241" t="s">
        <v>189</v>
      </c>
      <c r="E15" s="57" t="s">
        <v>28</v>
      </c>
      <c r="F15" s="57" t="s">
        <v>29</v>
      </c>
      <c r="G15" s="58">
        <v>450000</v>
      </c>
      <c r="H15" s="59" t="str">
        <f>IF(AC15=0,"",IF(AD15="支払先名称・費用種別・経費項目の重複なし",IF(ISBLANK(G15)=1,"",IF(SUMIFS('（別添）収支計画明細 (記入例_音楽)'!$I:$I,'（別添）収支計画明細 (記入例_音楽)'!$C:$C,'収支計画書（記入例_音楽)'!D15,'（別添）収支計画明細 (記入例_音楽)'!$D:$D,'収支計画書（記入例_音楽)'!F15)=G15,"OK","明細の金額と不一致")),AD15))</f>
        <v>OK</v>
      </c>
      <c r="I15" s="281"/>
      <c r="J15" s="281"/>
      <c r="K15" s="281"/>
      <c r="L15" s="281"/>
      <c r="M15" s="281"/>
      <c r="N15" s="281"/>
      <c r="O15" s="281"/>
      <c r="P15" s="21"/>
      <c r="R15" s="60"/>
      <c r="S15" s="73"/>
      <c r="T15" s="62" t="s">
        <v>47</v>
      </c>
      <c r="V15" s="63"/>
      <c r="X15" s="51" t="s">
        <v>48</v>
      </c>
      <c r="Y15" s="52"/>
      <c r="Z15" s="51"/>
      <c r="AA15" s="52"/>
      <c r="AB15" s="54"/>
      <c r="AC15" s="54">
        <f t="shared" si="0"/>
        <v>1</v>
      </c>
      <c r="AD15" s="67" t="str">
        <f t="shared" si="1"/>
        <v>支払先名称・費用種別・経費項目の重複なし</v>
      </c>
      <c r="AE15" s="54"/>
      <c r="AF15" s="54"/>
      <c r="AG15" s="54"/>
    </row>
    <row r="16" spans="2:33" ht="64.349999999999994" customHeight="1">
      <c r="B16" s="12"/>
      <c r="C16" s="68" t="e">
        <f t="array" aca="1" ref="C16" ca="1">IF(ISBLANK(INDIRECT("C"&amp;ROW()-1))=1,MAX(OFFSET($C$12,0,0,ROW()-ROW($C$12),1))+COUNTBLANK(OFFSET($C$12,0,0,ROW()-ROW($C$12),1))+1,MAX(OFFSET($C$12,0,0,ROW()-ROW($C$12),1)+1))</f>
        <v>#VALUE!</v>
      </c>
      <c r="D16" s="241" t="s">
        <v>189</v>
      </c>
      <c r="E16" s="57" t="s">
        <v>28</v>
      </c>
      <c r="F16" s="57" t="s">
        <v>190</v>
      </c>
      <c r="G16" s="58">
        <v>50000</v>
      </c>
      <c r="H16" s="59" t="str">
        <f>IF(AC16=0,"",IF(AD16="支払先名称・費用種別・経費項目の重複なし",IF(ISBLANK(G16)=1,"",IF(SUMIFS('（別添）収支計画明細 (記入例_音楽)'!$I:$I,'（別添）収支計画明細 (記入例_音楽)'!$C:$C,'収支計画書（記入例_音楽)'!D16,'（別添）収支計画明細 (記入例_音楽)'!$D:$D,'収支計画書（記入例_音楽)'!F16)=G16,"OK","明細の金額と不一致")),AD16))</f>
        <v>OK</v>
      </c>
      <c r="I16" s="281"/>
      <c r="J16" s="281"/>
      <c r="K16" s="281"/>
      <c r="L16" s="281"/>
      <c r="M16" s="281"/>
      <c r="N16" s="281"/>
      <c r="O16" s="281"/>
      <c r="P16" s="21"/>
      <c r="R16" s="74"/>
      <c r="S16" s="75"/>
      <c r="T16" s="75"/>
      <c r="U16" s="75"/>
      <c r="V16" s="76"/>
      <c r="X16" s="51"/>
      <c r="Y16" s="64" t="s">
        <v>51</v>
      </c>
      <c r="Z16" s="64" t="s">
        <v>52</v>
      </c>
      <c r="AA16" s="52"/>
      <c r="AB16" s="54"/>
      <c r="AC16" s="54">
        <f t="shared" si="0"/>
        <v>1</v>
      </c>
      <c r="AD16" s="67" t="str">
        <f t="shared" si="1"/>
        <v>支払先名称・費用種別・経費項目の重複なし</v>
      </c>
      <c r="AE16" s="54"/>
      <c r="AF16" s="54"/>
      <c r="AG16" s="54"/>
    </row>
    <row r="17" spans="2:33" ht="64.150000000000006" customHeight="1">
      <c r="B17" s="12"/>
      <c r="C17" s="68" t="e">
        <f t="array" aca="1" ref="C17" ca="1">IF(ISBLANK(INDIRECT("C"&amp;ROW()-1))=1,MAX(OFFSET($C$12,0,0,ROW()-ROW($C$12),1))+COUNTBLANK(OFFSET($C$12,0,0,ROW()-ROW($C$12),1))+1,MAX(OFFSET($C$12,0,0,ROW()-ROW($C$12),1)+1))</f>
        <v>#VALUE!</v>
      </c>
      <c r="D17" s="241" t="s">
        <v>191</v>
      </c>
      <c r="E17" s="57" t="s">
        <v>28</v>
      </c>
      <c r="F17" s="57" t="s">
        <v>29</v>
      </c>
      <c r="G17" s="58">
        <v>260000</v>
      </c>
      <c r="H17" s="59" t="str">
        <f>IF(AC17=0,"",IF(AD17="支払先名称・費用種別・経費項目の重複なし",IF(ISBLANK(G17)=1,"",IF(SUMIFS('（別添）収支計画明細 (記入例_音楽)'!$I:$I,'（別添）収支計画明細 (記入例_音楽)'!$C:$C,'収支計画書（記入例_音楽)'!D17,'（別添）収支計画明細 (記入例_音楽)'!$D:$D,'収支計画書（記入例_音楽)'!F17)=G17,"OK","明細の金額と不一致")),AD17))</f>
        <v>OK</v>
      </c>
      <c r="I17" s="281"/>
      <c r="J17" s="281"/>
      <c r="K17" s="281"/>
      <c r="L17" s="281"/>
      <c r="M17" s="281"/>
      <c r="N17" s="281"/>
      <c r="O17" s="281"/>
      <c r="P17" s="21"/>
      <c r="X17" s="64" t="s">
        <v>55</v>
      </c>
      <c r="Y17" s="66">
        <f>SUM(Y12,AA12,Y13,AA13,Y14)</f>
        <v>6750000</v>
      </c>
      <c r="Z17" s="77" t="e">
        <f>IF($L$5=0,"",ROUNDDOWN(Y17/$L$5,0))</f>
        <v>#VALUE!</v>
      </c>
      <c r="AA17" s="52"/>
      <c r="AB17" s="54"/>
      <c r="AC17" s="54">
        <f t="shared" si="0"/>
        <v>1</v>
      </c>
      <c r="AD17" s="67" t="str">
        <f t="shared" si="1"/>
        <v>支払先名称・費用種別・経費項目の重複なし</v>
      </c>
      <c r="AE17" s="54"/>
      <c r="AF17" s="54"/>
      <c r="AG17" s="54"/>
    </row>
    <row r="18" spans="2:33" ht="64.150000000000006" customHeight="1">
      <c r="B18" s="12"/>
      <c r="C18" s="68" t="e">
        <f t="array" aca="1" ref="C18" ca="1">IF(ISBLANK(INDIRECT("C"&amp;ROW()-1))=1,MAX(OFFSET($C$12,0,0,ROW()-ROW($C$12),1))+COUNTBLANK(OFFSET($C$12,0,0,ROW()-ROW($C$12),1))+1,MAX(OFFSET($C$12,0,0,ROW()-ROW($C$12),1)+1))</f>
        <v>#VALUE!</v>
      </c>
      <c r="D18" s="241" t="s">
        <v>191</v>
      </c>
      <c r="E18" s="57" t="s">
        <v>28</v>
      </c>
      <c r="F18" s="57" t="s">
        <v>53</v>
      </c>
      <c r="G18" s="58">
        <v>150000</v>
      </c>
      <c r="H18" s="59" t="str">
        <f>IF(AC18=0,"",IF(AD18="支払先名称・費用種別・経費項目の重複なし",IF(ISBLANK(G18)=1,"",IF(SUMIFS('（別添）収支計画明細 (記入例_音楽)'!$I:$I,'（別添）収支計画明細 (記入例_音楽)'!$C:$C,'収支計画書（記入例_音楽)'!D18,'（別添）収支計画明細 (記入例_音楽)'!$D:$D,'収支計画書（記入例_音楽)'!F18)=G18,"OK","明細の金額と不一致")),AD18))</f>
        <v>OK</v>
      </c>
      <c r="I18" s="281"/>
      <c r="J18" s="281"/>
      <c r="K18" s="281"/>
      <c r="L18" s="281"/>
      <c r="M18" s="281"/>
      <c r="N18" s="281"/>
      <c r="O18" s="281"/>
      <c r="P18" s="21"/>
      <c r="X18" s="64" t="s">
        <v>59</v>
      </c>
      <c r="Y18" s="66">
        <f>AA14</f>
        <v>200000</v>
      </c>
      <c r="Z18" s="77" t="e">
        <f>IF($L$5=0,"",ROUNDDOWN(Y18/$L$5,0))</f>
        <v>#VALUE!</v>
      </c>
      <c r="AA18" s="52"/>
      <c r="AB18" s="54"/>
      <c r="AC18" s="54">
        <f t="shared" si="0"/>
        <v>1</v>
      </c>
      <c r="AD18" s="67" t="str">
        <f t="shared" si="1"/>
        <v>支払先名称・費用種別・経費項目の重複なし</v>
      </c>
      <c r="AE18" s="54"/>
      <c r="AF18" s="54"/>
      <c r="AG18" s="54"/>
    </row>
    <row r="19" spans="2:33" ht="64.150000000000006" customHeight="1">
      <c r="B19" s="12"/>
      <c r="C19" s="68" t="e">
        <f t="array" aca="1" ref="C19" ca="1">IF(ISBLANK(INDIRECT("C"&amp;ROW()-1))=1,MAX(OFFSET($C$12,0,0,ROW()-ROW($C$12),1))+COUNTBLANK(OFFSET($C$12,0,0,ROW()-ROW($C$12),1))+1,MAX(OFFSET($C$12,0,0,ROW()-ROW($C$12),1)+1))</f>
        <v>#VALUE!</v>
      </c>
      <c r="D19" s="241" t="s">
        <v>192</v>
      </c>
      <c r="E19" s="57" t="s">
        <v>28</v>
      </c>
      <c r="F19" s="57" t="s">
        <v>193</v>
      </c>
      <c r="G19" s="58">
        <v>200000</v>
      </c>
      <c r="H19" s="59" t="str">
        <f>IF(AC19=0,"",IF(AD19="支払先名称・費用種別・経費項目の重複なし",IF(ISBLANK(G19)=1,"",IF(SUMIFS('（別添）収支計画明細 (記入例_音楽)'!$I:$I,'（別添）収支計画明細 (記入例_音楽)'!$C:$C,'収支計画書（記入例_音楽)'!D19,'（別添）収支計画明細 (記入例_音楽)'!$D:$D,'収支計画書（記入例_音楽)'!F19)=G19,"OK","明細の金額と不一致")),AD19))</f>
        <v>OK</v>
      </c>
      <c r="I19" s="281"/>
      <c r="J19" s="281"/>
      <c r="K19" s="281"/>
      <c r="L19" s="281"/>
      <c r="M19" s="281"/>
      <c r="N19" s="281"/>
      <c r="O19" s="281"/>
      <c r="P19" s="21"/>
      <c r="X19" s="78"/>
      <c r="Y19" s="79"/>
      <c r="Z19" s="80" t="str">
        <f>IF($L$4=0,"",ROUNDDOWN(Y19/$L$4,0))</f>
        <v/>
      </c>
      <c r="AA19" s="42"/>
      <c r="AB19" s="54"/>
      <c r="AC19" s="54">
        <f t="shared" si="0"/>
        <v>1</v>
      </c>
      <c r="AD19" s="67" t="str">
        <f t="shared" si="1"/>
        <v>支払先名称・費用種別・経費項目の重複なし</v>
      </c>
      <c r="AE19" s="54"/>
      <c r="AF19" s="54"/>
      <c r="AG19" s="54"/>
    </row>
    <row r="20" spans="2:33" ht="64.349999999999994" customHeight="1">
      <c r="B20" s="12"/>
      <c r="C20" s="68" t="e">
        <f t="array" aca="1" ref="C20" ca="1">IF(ISBLANK(INDIRECT("C"&amp;ROW()-1))=1,MAX(OFFSET($C$12,0,0,ROW()-ROW($C$12),1))+COUNTBLANK(OFFSET($C$12,0,0,ROW()-ROW($C$12),1))+1,MAX(OFFSET($C$12,0,0,ROW()-ROW($C$12),1)+1))</f>
        <v>#VALUE!</v>
      </c>
      <c r="D20" s="241" t="s">
        <v>194</v>
      </c>
      <c r="E20" s="57" t="s">
        <v>28</v>
      </c>
      <c r="F20" s="57" t="s">
        <v>57</v>
      </c>
      <c r="G20" s="58">
        <v>315000</v>
      </c>
      <c r="H20" s="59" t="str">
        <f>IF(AC20=0,"",IF(AD20="支払先名称・費用種別・経費項目の重複なし",IF(ISBLANK(G20)=1,"",IF(SUMIFS('（別添）収支計画明細 (記入例_音楽)'!$I:$I,'（別添）収支計画明細 (記入例_音楽)'!$C:$C,'収支計画書（記入例_音楽)'!D20,'（別添）収支計画明細 (記入例_音楽)'!$D:$D,'収支計画書（記入例_音楽)'!F20)=G20,"OK","明細の金額と不一致")),AD20))</f>
        <v>OK</v>
      </c>
      <c r="I20" s="273"/>
      <c r="J20" s="273"/>
      <c r="K20" s="273"/>
      <c r="L20" s="273"/>
      <c r="M20" s="273"/>
      <c r="N20" s="273"/>
      <c r="O20" s="273"/>
      <c r="P20" s="21"/>
      <c r="AB20" s="54"/>
      <c r="AC20" s="54">
        <f t="shared" si="0"/>
        <v>1</v>
      </c>
      <c r="AD20" s="67" t="str">
        <f t="shared" si="1"/>
        <v>支払先名称・費用種別・経費項目の重複なし</v>
      </c>
      <c r="AE20" s="54"/>
      <c r="AF20" s="54"/>
      <c r="AG20" s="54"/>
    </row>
    <row r="21" spans="2:33" ht="64.349999999999994" customHeight="1">
      <c r="B21" s="12"/>
      <c r="C21" s="68" t="e">
        <f t="array" aca="1" ref="C21" ca="1">IF(ISBLANK(INDIRECT("C"&amp;ROW()-1))=1,MAX(OFFSET($C$12,0,0,ROW()-ROW($C$12),1))+COUNTBLANK(OFFSET($C$12,0,0,ROW()-ROW($C$12),1))+1,MAX(OFFSET($C$12,0,0,ROW()-ROW($C$12),1)+1))</f>
        <v>#VALUE!</v>
      </c>
      <c r="D21" s="241" t="s">
        <v>195</v>
      </c>
      <c r="E21" s="57" t="s">
        <v>28</v>
      </c>
      <c r="F21" s="57" t="s">
        <v>66</v>
      </c>
      <c r="G21" s="58">
        <v>200000</v>
      </c>
      <c r="H21" s="59" t="str">
        <f>IF(AC21=0,"",IF(AD21="支払先名称・費用種別・経費項目の重複なし",IF(ISBLANK(G21)=1,"",IF(SUMIFS('（別添）収支計画明細 (記入例_音楽)'!$I:$I,'（別添）収支計画明細 (記入例_音楽)'!$C:$C,'収支計画書（記入例_音楽)'!D21,'（別添）収支計画明細 (記入例_音楽)'!$D:$D,'収支計画書（記入例_音楽)'!F21)=G21,"OK","明細の金額と不一致")),AD21))</f>
        <v>OK</v>
      </c>
      <c r="I21" s="273"/>
      <c r="J21" s="273"/>
      <c r="K21" s="273"/>
      <c r="L21" s="273"/>
      <c r="M21" s="273"/>
      <c r="N21" s="273"/>
      <c r="O21" s="273"/>
      <c r="P21" s="21"/>
      <c r="AB21" s="54"/>
      <c r="AC21" s="54">
        <f t="shared" si="0"/>
        <v>1</v>
      </c>
      <c r="AD21" s="67" t="str">
        <f t="shared" si="1"/>
        <v>支払先名称・費用種別・経費項目の重複なし</v>
      </c>
      <c r="AE21" s="54"/>
      <c r="AF21" s="54"/>
      <c r="AG21" s="54"/>
    </row>
    <row r="22" spans="2:33" ht="64.349999999999994" customHeight="1">
      <c r="B22" s="12"/>
      <c r="C22" s="68" t="e">
        <f t="array" aca="1" ref="C22" ca="1">IF(ISBLANK(INDIRECT("C"&amp;ROW()-1))=1,MAX(OFFSET($C$12,0,0,ROW()-ROW($C$12),1))+COUNTBLANK(OFFSET($C$12,0,0,ROW()-ROW($C$12),1))+1,MAX(OFFSET($C$12,0,0,ROW()-ROW($C$12),1)+1))</f>
        <v>#VALUE!</v>
      </c>
      <c r="D22" s="241" t="s">
        <v>196</v>
      </c>
      <c r="E22" s="57" t="s">
        <v>28</v>
      </c>
      <c r="F22" s="71" t="s">
        <v>29</v>
      </c>
      <c r="G22" s="72">
        <v>90000</v>
      </c>
      <c r="H22" s="59" t="str">
        <f>IF(AC22=0,"",IF(AD22="支払先名称・費用種別・経費項目の重複なし",IF(ISBLANK(G22)=1,"",IF(SUMIFS('（別添）収支計画明細 (記入例_音楽)'!$I:$I,'（別添）収支計画明細 (記入例_音楽)'!$C:$C,'収支計画書（記入例_音楽)'!D22,'（別添）収支計画明細 (記入例_音楽)'!$D:$D,'収支計画書（記入例_音楽)'!F22)=G22,"OK","明細の金額と不一致")),AD22))</f>
        <v>OK</v>
      </c>
      <c r="I22" s="271"/>
      <c r="J22" s="271"/>
      <c r="K22" s="271"/>
      <c r="L22" s="271"/>
      <c r="M22" s="271"/>
      <c r="N22" s="271"/>
      <c r="O22" s="271"/>
      <c r="P22" s="21"/>
      <c r="AB22" s="54"/>
      <c r="AC22" s="54">
        <f t="shared" si="0"/>
        <v>1</v>
      </c>
      <c r="AD22" s="67" t="str">
        <f t="shared" si="1"/>
        <v>支払先名称・費用種別・経費項目の重複なし</v>
      </c>
      <c r="AE22" s="54"/>
      <c r="AF22" s="54"/>
      <c r="AG22" s="54"/>
    </row>
    <row r="23" spans="2:33" ht="64.349999999999994" customHeight="1">
      <c r="B23" s="12"/>
      <c r="C23" s="68" t="e">
        <f t="array" aca="1" ref="C23" ca="1">IF(ISBLANK(INDIRECT("C"&amp;ROW()-1))=1,MAX(OFFSET($C$12,0,0,ROW()-ROW($C$12),1))+COUNTBLANK(OFFSET($C$12,0,0,ROW()-ROW($C$12),1))+1,MAX(OFFSET($C$12,0,0,ROW()-ROW($C$12),1)+1))</f>
        <v>#VALUE!</v>
      </c>
      <c r="D23" s="241" t="s">
        <v>197</v>
      </c>
      <c r="E23" s="57" t="s">
        <v>28</v>
      </c>
      <c r="F23" s="71" t="s">
        <v>53</v>
      </c>
      <c r="G23" s="72">
        <v>90000</v>
      </c>
      <c r="H23" s="59" t="str">
        <f>IF(AC23=0,"",IF(AD23="支払先名称・費用種別・経費項目の重複なし",IF(ISBLANK(G23)=1,"",IF(SUMIFS('（別添）収支計画明細 (記入例_音楽)'!$I:$I,'（別添）収支計画明細 (記入例_音楽)'!$C:$C,'収支計画書（記入例_音楽)'!D23,'（別添）収支計画明細 (記入例_音楽)'!$D:$D,'収支計画書（記入例_音楽)'!F23)=G23,"OK","明細の金額と不一致")),AD23))</f>
        <v>OK</v>
      </c>
      <c r="I23" s="271"/>
      <c r="J23" s="271"/>
      <c r="K23" s="271"/>
      <c r="L23" s="271"/>
      <c r="M23" s="271"/>
      <c r="N23" s="271"/>
      <c r="O23" s="271"/>
      <c r="P23" s="21"/>
      <c r="AB23" s="54"/>
      <c r="AC23" s="54">
        <f t="shared" si="0"/>
        <v>1</v>
      </c>
      <c r="AD23" s="67" t="str">
        <f t="shared" si="1"/>
        <v>支払先名称・費用種別・経費項目の重複なし</v>
      </c>
      <c r="AE23" s="54"/>
      <c r="AF23" s="54"/>
      <c r="AG23" s="54"/>
    </row>
    <row r="24" spans="2:33" ht="64.349999999999994" customHeight="1">
      <c r="B24" s="12"/>
      <c r="C24" s="68" t="e">
        <f t="array" aca="1" ref="C24" ca="1">IF(ISBLANK(INDIRECT("C"&amp;ROW()-1))=1,MAX(OFFSET($C$12,0,0,ROW()-ROW($C$12),1))+COUNTBLANK(OFFSET($C$12,0,0,ROW()-ROW($C$12),1))+1,MAX(OFFSET($C$12,0,0,ROW()-ROW($C$12),1)+1))</f>
        <v>#VALUE!</v>
      </c>
      <c r="D24" s="241" t="s">
        <v>198</v>
      </c>
      <c r="E24" s="57" t="s">
        <v>28</v>
      </c>
      <c r="F24" s="71" t="s">
        <v>29</v>
      </c>
      <c r="G24" s="72">
        <v>100000</v>
      </c>
      <c r="H24" s="59" t="str">
        <f>IF(AC24=0,"",IF(AD24="支払先名称・費用種別・経費項目の重複なし",IF(ISBLANK(G24)=1,"",IF(SUMIFS('（別添）収支計画明細 (記入例_音楽)'!$I:$I,'（別添）収支計画明細 (記入例_音楽)'!$C:$C,'収支計画書（記入例_音楽)'!D24,'（別添）収支計画明細 (記入例_音楽)'!$D:$D,'収支計画書（記入例_音楽)'!F24)=G24,"OK","明細の金額と不一致")),AD24))</f>
        <v>OK</v>
      </c>
      <c r="I24" s="271"/>
      <c r="J24" s="271"/>
      <c r="K24" s="271"/>
      <c r="L24" s="271"/>
      <c r="M24" s="271"/>
      <c r="N24" s="271"/>
      <c r="O24" s="271"/>
      <c r="P24" s="21"/>
      <c r="AB24" s="54"/>
      <c r="AC24" s="54">
        <f t="shared" si="0"/>
        <v>1</v>
      </c>
      <c r="AD24" s="67" t="str">
        <f t="shared" si="1"/>
        <v>支払先名称・費用種別・経費項目の重複なし</v>
      </c>
      <c r="AE24" s="54"/>
      <c r="AF24" s="54"/>
      <c r="AG24" s="54"/>
    </row>
    <row r="25" spans="2:33" ht="64.349999999999994" customHeight="1">
      <c r="B25" s="12"/>
      <c r="C25" s="68" t="e">
        <f t="array" aca="1" ref="C25" ca="1">IF(ISBLANK(INDIRECT("C"&amp;ROW()-1))=1,MAX(OFFSET($C$12,0,0,ROW()-ROW($C$12),1))+COUNTBLANK(OFFSET($C$12,0,0,ROW()-ROW($C$12),1))+1,MAX(OFFSET($C$12,0,0,ROW()-ROW($C$12),1)+1))</f>
        <v>#VALUE!</v>
      </c>
      <c r="D25" s="241" t="s">
        <v>199</v>
      </c>
      <c r="E25" s="57" t="s">
        <v>28</v>
      </c>
      <c r="F25" s="71" t="s">
        <v>66</v>
      </c>
      <c r="G25" s="72">
        <v>200000</v>
      </c>
      <c r="H25" s="59" t="str">
        <f>IF(AC25=0,"",IF(AD25="支払先名称・費用種別・経費項目の重複なし",IF(ISBLANK(G25)=1,"",IF(SUMIFS('（別添）収支計画明細 (記入例_音楽)'!$I:$I,'（別添）収支計画明細 (記入例_音楽)'!$C:$C,'収支計画書（記入例_音楽)'!D25,'（別添）収支計画明細 (記入例_音楽)'!$D:$D,'収支計画書（記入例_音楽)'!F25)=G25,"OK","明細の金額と不一致")),AD25))</f>
        <v>OK</v>
      </c>
      <c r="I25" s="271"/>
      <c r="J25" s="271"/>
      <c r="K25" s="271"/>
      <c r="L25" s="271"/>
      <c r="M25" s="271"/>
      <c r="N25" s="271"/>
      <c r="O25" s="271"/>
      <c r="P25" s="21"/>
      <c r="AB25" s="54"/>
      <c r="AC25" s="54">
        <f t="shared" si="0"/>
        <v>1</v>
      </c>
      <c r="AD25" s="67" t="str">
        <f t="shared" si="1"/>
        <v>支払先名称・費用種別・経費項目の重複なし</v>
      </c>
      <c r="AE25" s="54"/>
      <c r="AF25" s="54"/>
      <c r="AG25" s="54"/>
    </row>
    <row r="26" spans="2:33" ht="64.349999999999994" customHeight="1">
      <c r="B26" s="12"/>
      <c r="C26" s="68" t="e">
        <f t="array" aca="1" ref="C26" ca="1">IF(ISBLANK(INDIRECT("C"&amp;ROW()-1))=1,MAX(OFFSET($C$12,0,0,ROW()-ROW($C$12),1))+COUNTBLANK(OFFSET($C$12,0,0,ROW()-ROW($C$12),1))+1,MAX(OFFSET($C$12,0,0,ROW()-ROW($C$12),1)+1))</f>
        <v>#VALUE!</v>
      </c>
      <c r="D26" s="241" t="s">
        <v>200</v>
      </c>
      <c r="E26" s="57" t="s">
        <v>23</v>
      </c>
      <c r="F26" s="57" t="s">
        <v>24</v>
      </c>
      <c r="G26" s="58">
        <v>700000</v>
      </c>
      <c r="H26" s="59" t="str">
        <f>IF(AC26=0,"",IF(AD26="支払先名称・費用種別・経費項目の重複なし",IF(ISBLANK(G26)=1,"",IF(SUMIFS('（別添）収支計画明細 (記入例_音楽)'!$I:$I,'（別添）収支計画明細 (記入例_音楽)'!$C:$C,'収支計画書（記入例_音楽)'!D26,'（別添）収支計画明細 (記入例_音楽)'!$D:$D,'収支計画書（記入例_音楽)'!F26)=G26,"OK","明細の金額と不一致")),AD26))</f>
        <v>OK</v>
      </c>
      <c r="I26" s="271"/>
      <c r="J26" s="271"/>
      <c r="K26" s="271"/>
      <c r="L26" s="271"/>
      <c r="M26" s="271"/>
      <c r="N26" s="271"/>
      <c r="O26" s="271"/>
      <c r="P26" s="21"/>
      <c r="AB26" s="54"/>
      <c r="AC26" s="54">
        <f t="shared" si="0"/>
        <v>1</v>
      </c>
      <c r="AD26" s="67" t="str">
        <f t="shared" si="1"/>
        <v>支払先名称・費用種別・経費項目の重複なし</v>
      </c>
      <c r="AE26" s="54"/>
      <c r="AF26" s="54"/>
      <c r="AG26" s="54"/>
    </row>
    <row r="27" spans="2:33" ht="64.349999999999994" customHeight="1">
      <c r="B27" s="12"/>
      <c r="C27" s="68" t="e">
        <f t="array" aca="1" ref="C27" ca="1">IF(ISBLANK(INDIRECT("C"&amp;ROW()-1))=1,MAX(OFFSET($C$12,0,0,ROW()-ROW($C$12),1))+COUNTBLANK(OFFSET($C$12,0,0,ROW()-ROW($C$12),1))+1,MAX(OFFSET($C$12,0,0,ROW()-ROW($C$12),1)+1))</f>
        <v>#VALUE!</v>
      </c>
      <c r="D27" s="241" t="s">
        <v>201</v>
      </c>
      <c r="E27" s="57" t="s">
        <v>32</v>
      </c>
      <c r="F27" s="57" t="s">
        <v>70</v>
      </c>
      <c r="G27" s="58">
        <v>100000</v>
      </c>
      <c r="H27" s="59" t="str">
        <f>IF(AC27=0,"",IF(AD27="支払先名称・費用種別・経費項目の重複なし",IF(ISBLANK(G27)=1,"",IF(SUMIFS('（別添）収支計画明細 (記入例_音楽)'!$I:$I,'（別添）収支計画明細 (記入例_音楽)'!$C:$C,'収支計画書（記入例_音楽)'!D27,'（別添）収支計画明細 (記入例_音楽)'!$D:$D,'収支計画書（記入例_音楽)'!F27)=G27,"OK","明細の金額と不一致")),AD27))</f>
        <v>OK</v>
      </c>
      <c r="I27" s="273"/>
      <c r="J27" s="273"/>
      <c r="K27" s="273"/>
      <c r="L27" s="273"/>
      <c r="M27" s="273"/>
      <c r="N27" s="273"/>
      <c r="O27" s="273"/>
      <c r="P27" s="21"/>
      <c r="AB27" s="54"/>
      <c r="AC27" s="54">
        <f t="shared" si="0"/>
        <v>1</v>
      </c>
      <c r="AD27" s="67" t="str">
        <f t="shared" si="1"/>
        <v>支払先名称・費用種別・経費項目の重複なし</v>
      </c>
      <c r="AE27" s="54"/>
      <c r="AF27" s="54"/>
      <c r="AG27" s="54"/>
    </row>
    <row r="28" spans="2:33" ht="64.349999999999994" customHeight="1">
      <c r="B28" s="12"/>
      <c r="C28" s="68" t="e">
        <f t="array" aca="1" ref="C28" ca="1">IF(ISBLANK(INDIRECT("C"&amp;ROW()-1))=1,MAX(OFFSET($C$12,0,0,ROW()-ROW($C$12),1))+COUNTBLANK(OFFSET($C$12,0,0,ROW()-ROW($C$12),1))+1,MAX(OFFSET($C$12,0,0,ROW()-ROW($C$12),1)+1))</f>
        <v>#VALUE!</v>
      </c>
      <c r="D28" s="241" t="s">
        <v>202</v>
      </c>
      <c r="E28" s="57" t="s">
        <v>32</v>
      </c>
      <c r="F28" s="57" t="s">
        <v>203</v>
      </c>
      <c r="G28" s="58">
        <v>195000</v>
      </c>
      <c r="H28" s="59" t="str">
        <f>IF(AC28=0,"",IF(AD28="支払先名称・費用種別・経費項目の重複なし",IF(ISBLANK(G28)=1,"",IF(SUMIFS('（別添）収支計画明細 (記入例_音楽)'!$I:$I,'（別添）収支計画明細 (記入例_音楽)'!$C:$C,'収支計画書（記入例_音楽)'!D28,'（別添）収支計画明細 (記入例_音楽)'!$D:$D,'収支計画書（記入例_音楽)'!F28)=G28,"OK","明細の金額と不一致")),AD28))</f>
        <v>OK</v>
      </c>
      <c r="I28" s="273"/>
      <c r="J28" s="273"/>
      <c r="K28" s="273"/>
      <c r="L28" s="273"/>
      <c r="M28" s="273"/>
      <c r="N28" s="273"/>
      <c r="O28" s="273"/>
      <c r="P28" s="21"/>
      <c r="AB28" s="54"/>
      <c r="AC28" s="54">
        <f t="shared" si="0"/>
        <v>1</v>
      </c>
      <c r="AD28" s="67" t="str">
        <f t="shared" si="1"/>
        <v>支払先名称・費用種別・経費項目の重複なし</v>
      </c>
      <c r="AE28" s="54"/>
      <c r="AF28" s="54"/>
      <c r="AG28" s="54"/>
    </row>
    <row r="29" spans="2:33" ht="64.349999999999994" customHeight="1">
      <c r="B29" s="12"/>
      <c r="C29" s="68" t="e">
        <f t="array" aca="1" ref="C29" ca="1">IF(ISBLANK(INDIRECT("C"&amp;ROW()-1))=1,MAX(OFFSET($C$12,0,0,ROW()-ROW($C$12),1))+COUNTBLANK(OFFSET($C$12,0,0,ROW()-ROW($C$12),1))+1,MAX(OFFSET($C$12,0,0,ROW()-ROW($C$12),1)+1))</f>
        <v>#VALUE!</v>
      </c>
      <c r="D29" s="241" t="s">
        <v>204</v>
      </c>
      <c r="E29" s="57" t="s">
        <v>38</v>
      </c>
      <c r="F29" s="71" t="s">
        <v>68</v>
      </c>
      <c r="G29" s="72">
        <v>150000</v>
      </c>
      <c r="H29" s="59" t="str">
        <f>IF(AC29=0,"",IF(AD29="支払先名称・費用種別・経費項目の重複なし",IF(ISBLANK(G29)=1,"",IF(SUMIFS('（別添）収支計画明細 (記入例_音楽)'!$I:$I,'（別添）収支計画明細 (記入例_音楽)'!$C:$C,'収支計画書（記入例_音楽)'!D29,'（別添）収支計画明細 (記入例_音楽)'!$D:$D,'収支計画書（記入例_音楽)'!F29)=G29,"OK","明細の金額と不一致")),AD29))</f>
        <v>OK</v>
      </c>
      <c r="I29" s="271"/>
      <c r="J29" s="271"/>
      <c r="K29" s="271"/>
      <c r="L29" s="271"/>
      <c r="M29" s="271"/>
      <c r="N29" s="271"/>
      <c r="O29" s="271"/>
      <c r="P29" s="21"/>
      <c r="AB29" s="54"/>
      <c r="AC29" s="54">
        <f t="shared" si="0"/>
        <v>1</v>
      </c>
      <c r="AD29" s="67" t="str">
        <f t="shared" si="1"/>
        <v>支払先名称・費用種別・経費項目の重複なし</v>
      </c>
      <c r="AE29" s="54"/>
      <c r="AF29" s="54"/>
      <c r="AG29" s="54"/>
    </row>
    <row r="30" spans="2:33" ht="64.349999999999994" customHeight="1">
      <c r="B30" s="12"/>
      <c r="C30" s="68" t="e">
        <f t="array" aca="1" ref="C30" ca="1">IF(ISBLANK(INDIRECT("C"&amp;ROW()-1))=1,MAX(OFFSET($C$12,0,0,ROW()-ROW($C$12),1))+COUNTBLANK(OFFSET($C$12,0,0,ROW()-ROW($C$12),1))+1,MAX(OFFSET($C$12,0,0,ROW()-ROW($C$12),1)+1))</f>
        <v>#VALUE!</v>
      </c>
      <c r="D30" s="241" t="s">
        <v>205</v>
      </c>
      <c r="E30" s="57" t="s">
        <v>38</v>
      </c>
      <c r="F30" s="71" t="s">
        <v>68</v>
      </c>
      <c r="G30" s="72">
        <v>150000</v>
      </c>
      <c r="H30" s="59" t="str">
        <f>IF(AC30=0,"",IF(AD30="支払先名称・費用種別・経費項目の重複なし",IF(ISBLANK(G30)=1,"",IF(SUMIFS('（別添）収支計画明細 (記入例_音楽)'!$I:$I,'（別添）収支計画明細 (記入例_音楽)'!$C:$C,'収支計画書（記入例_音楽)'!D30,'（別添）収支計画明細 (記入例_音楽)'!$D:$D,'収支計画書（記入例_音楽)'!F30)=G30,"OK","明細の金額と不一致")),AD30))</f>
        <v>OK</v>
      </c>
      <c r="I30" s="271"/>
      <c r="J30" s="271"/>
      <c r="K30" s="271"/>
      <c r="L30" s="271"/>
      <c r="M30" s="271"/>
      <c r="N30" s="271"/>
      <c r="O30" s="271"/>
      <c r="P30" s="21"/>
      <c r="AB30" s="54"/>
      <c r="AC30" s="54">
        <f t="shared" si="0"/>
        <v>1</v>
      </c>
      <c r="AD30" s="67" t="str">
        <f t="shared" si="1"/>
        <v>支払先名称・費用種別・経費項目の重複なし</v>
      </c>
      <c r="AE30" s="54"/>
      <c r="AF30" s="54"/>
      <c r="AG30" s="54"/>
    </row>
    <row r="31" spans="2:33" ht="64.349999999999994" customHeight="1">
      <c r="B31" s="12"/>
      <c r="C31" s="68" t="e">
        <f t="array" aca="1" ref="C31" ca="1">IF(ISBLANK(INDIRECT("C"&amp;ROW()-1))=1,MAX(OFFSET($C$12,0,0,ROW()-ROW($C$12),1))+COUNTBLANK(OFFSET($C$12,0,0,ROW()-ROW($C$12),1))+1,MAX(OFFSET($C$12,0,0,ROW()-ROW($C$12),1)+1))</f>
        <v>#VALUE!</v>
      </c>
      <c r="D31" s="241" t="s">
        <v>206</v>
      </c>
      <c r="E31" s="57" t="s">
        <v>38</v>
      </c>
      <c r="F31" s="71" t="s">
        <v>68</v>
      </c>
      <c r="G31" s="72">
        <v>200000</v>
      </c>
      <c r="H31" s="59" t="str">
        <f>IF(AC31=0,"",IF(AD31="支払先名称・費用種別・経費項目の重複なし",IF(ISBLANK(G31)=1,"",IF(SUMIFS('（別添）収支計画明細 (記入例_音楽)'!$I:$I,'（別添）収支計画明細 (記入例_音楽)'!$C:$C,'収支計画書（記入例_音楽)'!D31,'（別添）収支計画明細 (記入例_音楽)'!$D:$D,'収支計画書（記入例_音楽)'!F31)=G31,"OK","明細の金額と不一致")),AD31))</f>
        <v>OK</v>
      </c>
      <c r="I31" s="271"/>
      <c r="J31" s="271"/>
      <c r="K31" s="271"/>
      <c r="L31" s="271"/>
      <c r="M31" s="271"/>
      <c r="N31" s="271"/>
      <c r="O31" s="271"/>
      <c r="P31" s="21"/>
      <c r="AB31" s="54"/>
      <c r="AC31" s="54">
        <f t="shared" si="0"/>
        <v>1</v>
      </c>
      <c r="AD31" s="67" t="str">
        <f t="shared" si="1"/>
        <v>支払先名称・費用種別・経費項目の重複なし</v>
      </c>
      <c r="AE31" s="54"/>
      <c r="AF31" s="54"/>
      <c r="AG31" s="54"/>
    </row>
    <row r="32" spans="2:33" ht="64.349999999999994" customHeight="1">
      <c r="B32" s="12"/>
      <c r="C32" s="68" t="e">
        <f t="array" aca="1" ref="C32" ca="1">IF(ISBLANK(INDIRECT("C"&amp;ROW()-1))=1,MAX(OFFSET($C$12,0,0,ROW()-ROW($C$12),1))+COUNTBLANK(OFFSET($C$12,0,0,ROW()-ROW($C$12),1))+1,MAX(OFFSET($C$12,0,0,ROW()-ROW($C$12),1)+1))</f>
        <v>#VALUE!</v>
      </c>
      <c r="D32" s="241" t="s">
        <v>207</v>
      </c>
      <c r="E32" s="57" t="s">
        <v>39</v>
      </c>
      <c r="F32" s="71" t="s">
        <v>208</v>
      </c>
      <c r="G32" s="72">
        <v>100000</v>
      </c>
      <c r="H32" s="59" t="str">
        <f>IF(AC32=0,"",IF(AD32="支払先名称・費用種別・経費項目の重複なし",IF(ISBLANK(G32)=1,"",IF(SUMIFS('（別添）収支計画明細 (記入例_音楽)'!$I:$I,'（別添）収支計画明細 (記入例_音楽)'!$C:$C,'収支計画書（記入例_音楽)'!D32,'（別添）収支計画明細 (記入例_音楽)'!$D:$D,'収支計画書（記入例_音楽)'!F32)=G32,"OK","明細の金額と不一致")),AD32))</f>
        <v>OK</v>
      </c>
      <c r="I32" s="271"/>
      <c r="J32" s="271"/>
      <c r="K32" s="271"/>
      <c r="L32" s="271"/>
      <c r="M32" s="271"/>
      <c r="N32" s="271"/>
      <c r="O32" s="271"/>
      <c r="P32" s="21"/>
      <c r="AB32" s="54"/>
      <c r="AC32" s="54">
        <f t="shared" si="0"/>
        <v>1</v>
      </c>
      <c r="AD32" s="67" t="str">
        <f t="shared" si="1"/>
        <v>支払先名称・費用種別・経費項目の重複なし</v>
      </c>
      <c r="AE32" s="54"/>
      <c r="AF32" s="54"/>
      <c r="AG32" s="54"/>
    </row>
    <row r="33" spans="2:33" ht="64.349999999999994" customHeight="1">
      <c r="B33" s="12"/>
      <c r="C33" s="68" t="e">
        <f t="array" aca="1" ref="C33" ca="1">IF(ISBLANK(INDIRECT("C"&amp;ROW()-1))=1,MAX(OFFSET($C$12,0,0,ROW()-ROW($C$12),1))+COUNTBLANK(OFFSET($C$12,0,0,ROW()-ROW($C$12),1))+1,MAX(OFFSET($C$12,0,0,ROW()-ROW($C$12),1)+1))</f>
        <v>#VALUE!</v>
      </c>
      <c r="D33" s="241" t="s">
        <v>207</v>
      </c>
      <c r="E33" s="57" t="s">
        <v>39</v>
      </c>
      <c r="F33" s="57" t="s">
        <v>76</v>
      </c>
      <c r="G33" s="58">
        <v>100000</v>
      </c>
      <c r="H33" s="59" t="str">
        <f>IF(AC33=0,"",IF(AD33="支払先名称・費用種別・経費項目の重複なし",IF(ISBLANK(G33)=1,"",IF(SUMIFS('（別添）収支計画明細 (記入例_音楽)'!$I:$I,'（別添）収支計画明細 (記入例_音楽)'!$C:$C,'収支計画書（記入例_音楽)'!D33,'（別添）収支計画明細 (記入例_音楽)'!$D:$D,'収支計画書（記入例_音楽)'!F33)=G33,"OK","明細の金額と不一致")),AD33))</f>
        <v>OK</v>
      </c>
      <c r="I33" s="271"/>
      <c r="J33" s="271"/>
      <c r="K33" s="271"/>
      <c r="L33" s="271"/>
      <c r="M33" s="271"/>
      <c r="N33" s="271"/>
      <c r="O33" s="271"/>
      <c r="P33" s="21"/>
      <c r="AB33" s="54"/>
      <c r="AC33" s="54">
        <f t="shared" si="0"/>
        <v>1</v>
      </c>
      <c r="AD33" s="67" t="str">
        <f t="shared" si="1"/>
        <v>支払先名称・費用種別・経費項目の重複なし</v>
      </c>
      <c r="AE33" s="54"/>
      <c r="AF33" s="54"/>
      <c r="AG33" s="54"/>
    </row>
    <row r="34" spans="2:33" ht="36" customHeight="1">
      <c r="B34" s="82" t="s">
        <v>77</v>
      </c>
      <c r="C34" s="83"/>
      <c r="D34" s="78"/>
      <c r="E34" s="78"/>
      <c r="F34" s="5"/>
      <c r="G34" s="84"/>
      <c r="H34" s="84"/>
      <c r="I34" s="272"/>
      <c r="J34" s="272"/>
      <c r="K34" s="272"/>
      <c r="L34" s="272"/>
      <c r="M34" s="272"/>
      <c r="N34" s="272"/>
      <c r="O34" s="272"/>
      <c r="P34" s="21"/>
    </row>
    <row r="35" spans="2:33" ht="36" customHeight="1">
      <c r="B35" s="82"/>
      <c r="C35" s="1" t="s">
        <v>12</v>
      </c>
      <c r="D35" s="43" t="s">
        <v>13</v>
      </c>
      <c r="E35" s="85" t="s">
        <v>78</v>
      </c>
      <c r="F35" s="1" t="s">
        <v>79</v>
      </c>
      <c r="G35" s="45" t="s">
        <v>16</v>
      </c>
      <c r="H35" s="269" t="s">
        <v>18</v>
      </c>
      <c r="I35" s="269"/>
      <c r="J35" s="269"/>
      <c r="K35" s="269"/>
      <c r="L35" s="269"/>
      <c r="M35" s="269"/>
      <c r="N35" s="269"/>
      <c r="O35" s="269"/>
      <c r="P35" s="21"/>
    </row>
    <row r="36" spans="2:33" ht="64.349999999999994" customHeight="1">
      <c r="B36" s="55"/>
      <c r="C36" s="56">
        <v>1</v>
      </c>
      <c r="D36" s="241" t="s">
        <v>192</v>
      </c>
      <c r="E36" s="241" t="s">
        <v>32</v>
      </c>
      <c r="F36" s="241" t="s">
        <v>81</v>
      </c>
      <c r="G36" s="58">
        <v>300000</v>
      </c>
      <c r="H36" s="280"/>
      <c r="I36" s="280"/>
      <c r="J36" s="280"/>
      <c r="K36" s="280"/>
      <c r="L36" s="280"/>
      <c r="M36" s="280"/>
      <c r="N36" s="280"/>
      <c r="O36" s="280"/>
      <c r="P36" s="21"/>
    </row>
    <row r="37" spans="2:33" ht="64.349999999999994" customHeight="1">
      <c r="B37" s="12"/>
      <c r="C37" s="68" t="e">
        <f t="array" aca="1" ref="C37" ca="1">IF(ISBLANK(INDIRECT("C"&amp;ROW()-1))=1,MAX(OFFSET($C$36,0,0,ROW()-ROW($C$36),1))+COUNTBLANK(OFFSET($C$36,0,0,ROW()-ROW($C$36),1))+1,MAX(OFFSET($C$36,0,0,ROW()-ROW($C$36),1)+1))</f>
        <v>#VALUE!</v>
      </c>
      <c r="D37" s="241" t="s">
        <v>194</v>
      </c>
      <c r="E37" s="241" t="s">
        <v>32</v>
      </c>
      <c r="F37" s="241" t="s">
        <v>209</v>
      </c>
      <c r="G37" s="58">
        <v>375000</v>
      </c>
      <c r="H37" s="280"/>
      <c r="I37" s="280"/>
      <c r="J37" s="280"/>
      <c r="K37" s="280"/>
      <c r="L37" s="280"/>
      <c r="M37" s="280"/>
      <c r="N37" s="280"/>
      <c r="O37" s="280"/>
      <c r="P37" s="21"/>
    </row>
    <row r="38" spans="2:33" ht="64.349999999999994" customHeight="1">
      <c r="B38" s="12"/>
      <c r="C38" s="68" t="e">
        <f t="array" aca="1" ref="C38" ca="1">IF(ISBLANK(INDIRECT("C"&amp;ROW()-1))=1,MAX(OFFSET($C$36,0,0,ROW()-ROW($C$36),1))+COUNTBLANK(OFFSET($C$36,0,0,ROW()-ROW($C$36),1))+1,MAX(OFFSET($C$36,0,0,ROW()-ROW($C$36),1)+1))</f>
        <v>#VALUE!</v>
      </c>
      <c r="D38" s="241"/>
      <c r="E38" s="241"/>
      <c r="F38" s="241"/>
      <c r="G38" s="58"/>
      <c r="H38" s="280"/>
      <c r="I38" s="280"/>
      <c r="J38" s="280"/>
      <c r="K38" s="280"/>
      <c r="L38" s="280"/>
      <c r="M38" s="280"/>
      <c r="N38" s="280"/>
      <c r="O38" s="280"/>
      <c r="P38" s="21"/>
    </row>
    <row r="39" spans="2:33" ht="64.349999999999994" customHeight="1">
      <c r="B39" s="12"/>
      <c r="C39" s="68" t="e">
        <f t="array" aca="1" ref="C39" ca="1">IF(ISBLANK(INDIRECT("C"&amp;ROW()-1))=1,MAX(OFFSET($C$36,0,0,ROW()-ROW($C$36),1))+COUNTBLANK(OFFSET($C$36,0,0,ROW()-ROW($C$36),1))+1,MAX(OFFSET($C$36,0,0,ROW()-ROW($C$36),1)+1))</f>
        <v>#VALUE!</v>
      </c>
      <c r="D39" s="241"/>
      <c r="E39" s="241"/>
      <c r="F39" s="241"/>
      <c r="G39" s="58"/>
      <c r="H39" s="280"/>
      <c r="I39" s="280"/>
      <c r="J39" s="280"/>
      <c r="K39" s="280"/>
      <c r="L39" s="280"/>
      <c r="M39" s="280"/>
      <c r="N39" s="280"/>
      <c r="O39" s="280"/>
      <c r="P39" s="21"/>
    </row>
    <row r="40" spans="2:33" ht="64.349999999999994" customHeight="1">
      <c r="B40" s="12"/>
      <c r="C40" s="68" t="e">
        <f t="array" aca="1" ref="C40" ca="1">IF(ISBLANK(INDIRECT("C"&amp;ROW()-1))=1,MAX(OFFSET($C$36,0,0,ROW()-ROW($C$36),1))+COUNTBLANK(OFFSET($C$36,0,0,ROW()-ROW($C$36),1))+1,MAX(OFFSET($C$36,0,0,ROW()-ROW($C$36),1)+1))</f>
        <v>#VALUE!</v>
      </c>
      <c r="D40" s="241"/>
      <c r="E40" s="241"/>
      <c r="F40" s="241"/>
      <c r="G40" s="58"/>
      <c r="H40" s="280"/>
      <c r="I40" s="280"/>
      <c r="J40" s="280"/>
      <c r="K40" s="280"/>
      <c r="L40" s="280"/>
      <c r="M40" s="280"/>
      <c r="N40" s="280"/>
      <c r="O40" s="280"/>
      <c r="P40" s="21"/>
    </row>
    <row r="41" spans="2:33" ht="18" customHeight="1">
      <c r="B41" s="12"/>
      <c r="C41" s="5"/>
      <c r="D41" s="78"/>
      <c r="E41" s="78"/>
      <c r="F41" s="5"/>
      <c r="G41" s="84"/>
      <c r="H41" s="84"/>
      <c r="I41" s="5"/>
      <c r="J41" s="86"/>
      <c r="K41" s="5"/>
      <c r="L41" s="5"/>
      <c r="M41" s="86"/>
      <c r="N41" s="86"/>
      <c r="O41" s="5"/>
      <c r="P41" s="21"/>
      <c r="T41" s="2" t="s">
        <v>33</v>
      </c>
    </row>
    <row r="42" spans="2:33" s="87" customFormat="1" ht="49.5" customHeight="1">
      <c r="B42" s="88"/>
      <c r="C42" s="89"/>
      <c r="F42" s="90" t="s">
        <v>82</v>
      </c>
      <c r="G42" s="91">
        <f>SUM($G$12:$G$40)</f>
        <v>7625000</v>
      </c>
      <c r="H42" s="92"/>
      <c r="J42" s="93"/>
      <c r="K42" s="94" t="s">
        <v>83</v>
      </c>
      <c r="L42" s="95" t="s">
        <v>84</v>
      </c>
      <c r="P42" s="96"/>
      <c r="X42" s="89"/>
      <c r="Y42" s="97"/>
      <c r="Z42" s="89"/>
      <c r="AA42" s="89"/>
    </row>
    <row r="43" spans="2:33" s="87" customFormat="1" ht="49.5" customHeight="1">
      <c r="B43" s="88"/>
      <c r="C43" s="89"/>
      <c r="F43" s="98"/>
      <c r="I43" s="99" t="s">
        <v>85</v>
      </c>
      <c r="J43" s="100" t="s">
        <v>86</v>
      </c>
      <c r="K43" s="101">
        <f>SUM(K44:K46,K48:K49)</f>
        <v>6750000</v>
      </c>
      <c r="L43" s="101">
        <f t="shared" ref="L43:L51" si="2">IF($K$5=0,0,ROUNDDOWN(K43/$K$5,0))</f>
        <v>2250000</v>
      </c>
      <c r="P43" s="96"/>
      <c r="X43" s="89"/>
      <c r="Y43" s="97"/>
      <c r="Z43" s="89"/>
      <c r="AA43" s="89"/>
    </row>
    <row r="44" spans="2:33" s="87" customFormat="1" ht="49.5" customHeight="1">
      <c r="B44" s="88"/>
      <c r="C44" s="89"/>
      <c r="F44" s="90" t="s">
        <v>87</v>
      </c>
      <c r="G44" s="91">
        <f>IF($G$46&gt;0.1,SUM($G$12:$G$33)-$G$50,SUM($G$12:$G$33))</f>
        <v>6950000</v>
      </c>
      <c r="H44" s="92"/>
      <c r="I44" s="102"/>
      <c r="J44" s="103" t="s">
        <v>27</v>
      </c>
      <c r="K44" s="104">
        <f>SUMIF($E$12:$E$33,$J44,$G$12:$G$33)</f>
        <v>2150000</v>
      </c>
      <c r="L44" s="105">
        <f t="shared" si="2"/>
        <v>716666</v>
      </c>
      <c r="P44" s="96"/>
      <c r="X44" s="89"/>
      <c r="Y44" s="97"/>
      <c r="Z44" s="89"/>
      <c r="AA44" s="89"/>
    </row>
    <row r="45" spans="2:33" s="87" customFormat="1" ht="49.5" customHeight="1">
      <c r="B45" s="88"/>
      <c r="C45" s="89"/>
      <c r="F45" s="83"/>
      <c r="G45" s="92"/>
      <c r="H45" s="92"/>
      <c r="I45" s="102"/>
      <c r="J45" s="106" t="s">
        <v>28</v>
      </c>
      <c r="K45" s="107">
        <f>SUMIF($E$12:$E$33,$J45,$G$12:$G$33)</f>
        <v>3105000</v>
      </c>
      <c r="L45" s="104">
        <f t="shared" si="2"/>
        <v>1035000</v>
      </c>
      <c r="P45" s="96"/>
      <c r="X45" s="89"/>
      <c r="Y45" s="97"/>
      <c r="Z45" s="89"/>
      <c r="AA45" s="89"/>
    </row>
    <row r="46" spans="2:33" s="87" customFormat="1" ht="49.5" customHeight="1">
      <c r="B46" s="88"/>
      <c r="C46" s="89"/>
      <c r="F46" s="90" t="s">
        <v>88</v>
      </c>
      <c r="G46" s="108">
        <f>IF(SUM($G$12:$G$33)&gt;0,SUMIF($E$12:$E$33,"広告・宣伝費",$G$12:$G$33)/SUM($G$12:$G$33),0)</f>
        <v>7.1942446043165464E-2</v>
      </c>
      <c r="H46" s="109"/>
      <c r="I46" s="102"/>
      <c r="J46" s="106" t="s">
        <v>23</v>
      </c>
      <c r="K46" s="107">
        <f>SUMIF($E$12:$E$33,$J46,$G$12:$G$33)</f>
        <v>700000</v>
      </c>
      <c r="L46" s="104">
        <f t="shared" si="2"/>
        <v>233333</v>
      </c>
      <c r="P46" s="96"/>
      <c r="X46" s="89"/>
      <c r="Y46" s="97"/>
      <c r="Z46" s="89"/>
      <c r="AA46" s="89"/>
    </row>
    <row r="47" spans="2:33" s="87" customFormat="1" ht="49.5" customHeight="1">
      <c r="B47" s="88"/>
      <c r="C47" s="89"/>
      <c r="E47" s="110"/>
      <c r="F47" s="89"/>
      <c r="I47" s="102"/>
      <c r="J47" s="111" t="s">
        <v>89</v>
      </c>
      <c r="K47" s="107">
        <f>SUMIF($F$12:$F$33,"会場施設使用料",$G$12:$G$33)</f>
        <v>700000</v>
      </c>
      <c r="L47" s="104">
        <f t="shared" si="2"/>
        <v>233333</v>
      </c>
      <c r="P47" s="96"/>
      <c r="X47" s="89"/>
      <c r="Y47" s="97"/>
      <c r="Z47" s="89"/>
      <c r="AA47" s="89"/>
    </row>
    <row r="48" spans="2:33" s="87" customFormat="1" ht="49.5" customHeight="1">
      <c r="B48" s="88"/>
      <c r="C48" s="89"/>
      <c r="E48" s="110"/>
      <c r="F48" s="112" t="s">
        <v>90</v>
      </c>
      <c r="G48" s="113">
        <f>IF($G$46&gt;0.1,ROUNDDOWN((SUM($G$12:$G$33)*0.1),0),SUMIF($E$12:$E$33,"広告・宣伝費",$G$12:$G$33))</f>
        <v>500000</v>
      </c>
      <c r="I48" s="102"/>
      <c r="J48" s="114" t="s">
        <v>32</v>
      </c>
      <c r="K48" s="107">
        <f>SUMIF($E$12:$E$33,$J48,$G$12:$G$33)</f>
        <v>295000</v>
      </c>
      <c r="L48" s="104">
        <f t="shared" si="2"/>
        <v>98333</v>
      </c>
      <c r="P48" s="96"/>
      <c r="X48" s="89"/>
      <c r="Y48" s="97"/>
      <c r="Z48" s="89"/>
      <c r="AA48" s="89"/>
    </row>
    <row r="49" spans="2:27" s="87" customFormat="1" ht="49.5" customHeight="1">
      <c r="B49" s="88"/>
      <c r="C49" s="89"/>
      <c r="E49" s="110"/>
      <c r="F49" s="89"/>
      <c r="H49" s="110"/>
      <c r="I49" s="115"/>
      <c r="J49" s="114" t="s">
        <v>91</v>
      </c>
      <c r="K49" s="116">
        <f>SUMIF($E$12:$E$33,"広告・宣伝費",$G$12:$G$33)-$G$50</f>
        <v>500000</v>
      </c>
      <c r="L49" s="117">
        <f t="shared" si="2"/>
        <v>166666</v>
      </c>
      <c r="P49" s="96"/>
      <c r="X49" s="89"/>
      <c r="Y49" s="97"/>
      <c r="Z49" s="89"/>
      <c r="AA49" s="89"/>
    </row>
    <row r="50" spans="2:27" s="87" customFormat="1" ht="49.5" customHeight="1">
      <c r="B50" s="88"/>
      <c r="C50" s="89"/>
      <c r="E50" s="110"/>
      <c r="F50" s="118" t="s">
        <v>92</v>
      </c>
      <c r="G50" s="119">
        <f>IF($G$46&gt;0.1,SUMIF($E$12:$E$33,"広告・宣伝費",$G$12:$G$33)-$G$48,0)</f>
        <v>0</v>
      </c>
      <c r="I50" s="120" t="s">
        <v>93</v>
      </c>
      <c r="J50" s="121" t="s">
        <v>39</v>
      </c>
      <c r="K50" s="122">
        <f>SUMIF($E$12:$E$33,$J$50,$G$12:$G$33)</f>
        <v>200000</v>
      </c>
      <c r="L50" s="122">
        <f t="shared" si="2"/>
        <v>66666</v>
      </c>
      <c r="P50" s="96"/>
      <c r="X50" s="89"/>
      <c r="Y50" s="97"/>
      <c r="Z50" s="89"/>
      <c r="AA50" s="89"/>
    </row>
    <row r="51" spans="2:27" s="87" customFormat="1" ht="49.5" customHeight="1">
      <c r="B51" s="88"/>
      <c r="C51" s="89"/>
      <c r="E51" s="110"/>
      <c r="F51" s="123"/>
      <c r="G51" s="124"/>
      <c r="H51" s="110"/>
      <c r="I51" s="125" t="s">
        <v>94</v>
      </c>
      <c r="J51" s="126"/>
      <c r="K51" s="127">
        <f>SUM(K43,K50)</f>
        <v>6950000</v>
      </c>
      <c r="L51" s="128">
        <f t="shared" si="2"/>
        <v>2316666</v>
      </c>
      <c r="P51" s="96"/>
      <c r="X51" s="89"/>
      <c r="Y51" s="97"/>
      <c r="Z51" s="89"/>
      <c r="AA51" s="89"/>
    </row>
    <row r="52" spans="2:27" s="87" customFormat="1" ht="49.5" customHeight="1">
      <c r="B52" s="88"/>
      <c r="C52" s="89"/>
      <c r="F52" s="129"/>
      <c r="G52" s="110"/>
      <c r="H52" s="110"/>
      <c r="I52" s="130"/>
      <c r="J52" s="131"/>
      <c r="K52" s="132"/>
      <c r="L52" s="132"/>
      <c r="P52" s="96"/>
      <c r="X52" s="89"/>
      <c r="Y52" s="97"/>
      <c r="Z52" s="89"/>
      <c r="AA52" s="89"/>
    </row>
    <row r="53" spans="2:27" s="87" customFormat="1" ht="15" customHeight="1">
      <c r="B53" s="88"/>
      <c r="C53" s="89"/>
      <c r="F53" s="129"/>
      <c r="G53" s="110"/>
      <c r="H53" s="110"/>
      <c r="J53" s="93"/>
      <c r="K53" s="110"/>
      <c r="P53" s="96"/>
      <c r="X53" s="89"/>
      <c r="Y53" s="97"/>
      <c r="Z53" s="89"/>
      <c r="AA53" s="89"/>
    </row>
    <row r="54" spans="2:27" ht="15" customHeight="1">
      <c r="B54" s="133"/>
      <c r="C54" s="134"/>
      <c r="D54" s="135"/>
      <c r="E54" s="135"/>
      <c r="F54" s="134"/>
      <c r="G54" s="136"/>
      <c r="H54" s="136"/>
      <c r="I54" s="134"/>
      <c r="J54" s="137"/>
      <c r="K54" s="134"/>
      <c r="L54" s="134"/>
      <c r="M54" s="137"/>
      <c r="N54" s="137"/>
      <c r="O54" s="134"/>
      <c r="P54" s="33"/>
    </row>
    <row r="55" spans="2:27" ht="15" customHeight="1">
      <c r="B55" s="5"/>
      <c r="C55" s="5"/>
      <c r="D55" s="78"/>
      <c r="E55" s="78"/>
      <c r="F55" s="5"/>
      <c r="G55" s="84"/>
      <c r="H55" s="84"/>
      <c r="I55" s="5"/>
      <c r="J55" s="86"/>
      <c r="K55" s="5"/>
      <c r="L55" s="5"/>
      <c r="M55" s="86"/>
      <c r="N55" s="86"/>
      <c r="O55" s="5"/>
    </row>
    <row r="56" spans="2:27" ht="32.25" customHeight="1">
      <c r="B56" s="37" t="s">
        <v>95</v>
      </c>
      <c r="C56" s="38"/>
      <c r="D56" s="138"/>
      <c r="E56" s="138"/>
      <c r="F56" s="38"/>
      <c r="G56" s="39"/>
      <c r="H56" s="39"/>
      <c r="I56" s="38"/>
      <c r="J56" s="40"/>
      <c r="K56" s="38"/>
      <c r="L56" s="38"/>
      <c r="M56" s="40"/>
      <c r="N56" s="40"/>
      <c r="O56" s="38"/>
      <c r="P56" s="11"/>
    </row>
    <row r="57" spans="2:27" ht="48.75" customHeight="1">
      <c r="B57" s="12"/>
      <c r="C57" s="1" t="s">
        <v>12</v>
      </c>
      <c r="D57" s="139" t="s">
        <v>96</v>
      </c>
      <c r="E57" s="44" t="s">
        <v>97</v>
      </c>
      <c r="F57" s="1" t="s">
        <v>98</v>
      </c>
      <c r="G57" s="45" t="s">
        <v>99</v>
      </c>
      <c r="H57" s="269" t="s">
        <v>18</v>
      </c>
      <c r="I57" s="269"/>
      <c r="J57" s="269"/>
      <c r="K57" s="269"/>
      <c r="L57" s="269"/>
      <c r="M57" s="269"/>
      <c r="N57" s="269"/>
      <c r="O57" s="269"/>
      <c r="P57" s="21"/>
    </row>
    <row r="58" spans="2:27" ht="64.349999999999994" customHeight="1">
      <c r="B58" s="12"/>
      <c r="C58" s="140">
        <v>1</v>
      </c>
      <c r="D58" s="141" t="s">
        <v>100</v>
      </c>
      <c r="E58" s="142"/>
      <c r="F58" s="142"/>
      <c r="G58" s="143">
        <f>$E$77</f>
        <v>3475000</v>
      </c>
      <c r="H58" s="270"/>
      <c r="I58" s="270"/>
      <c r="J58" s="270"/>
      <c r="K58" s="270"/>
      <c r="L58" s="270"/>
      <c r="M58" s="270"/>
      <c r="N58" s="270"/>
      <c r="O58" s="270"/>
      <c r="P58" s="21"/>
    </row>
    <row r="59" spans="2:27" ht="64.349999999999994" customHeight="1">
      <c r="B59" s="12"/>
      <c r="C59" s="68" t="e">
        <f t="array" aca="1" ref="C59" ca="1">IF(ISBLANK(INDIRECT("C"&amp;ROW()-1))=1,MAX(OFFSET($C$58,0,0,ROW()-ROW($C$58),1))+COUNTBLANK(OFFSET($C$58,0,0,ROW()-ROW($C$58),1))+1,MAX(OFFSET($C$58,0,0,ROW()-ROW($C$58),1)+1))</f>
        <v>#VALUE!</v>
      </c>
      <c r="D59" s="241" t="s">
        <v>210</v>
      </c>
      <c r="E59" s="242" t="s">
        <v>102</v>
      </c>
      <c r="F59" s="241" t="s">
        <v>211</v>
      </c>
      <c r="G59" s="58">
        <v>4200000</v>
      </c>
      <c r="H59" s="280" t="s">
        <v>212</v>
      </c>
      <c r="I59" s="280"/>
      <c r="J59" s="280"/>
      <c r="K59" s="280"/>
      <c r="L59" s="280"/>
      <c r="M59" s="280"/>
      <c r="N59" s="280"/>
      <c r="O59" s="280"/>
      <c r="P59" s="21"/>
    </row>
    <row r="60" spans="2:27" ht="64.349999999999994" customHeight="1">
      <c r="B60" s="12"/>
      <c r="C60" s="68" t="e">
        <f t="array" aca="1" ref="C60" ca="1">IF(ISBLANK(INDIRECT("C"&amp;ROW()-1))=1,MAX(OFFSET($C$58,0,0,ROW()-ROW($C$58),1))+COUNTBLANK(OFFSET($C$58,0,0,ROW()-ROW($C$58),1))+1,MAX(OFFSET($C$58,0,0,ROW()-ROW($C$58),1)+1))</f>
        <v>#VALUE!</v>
      </c>
      <c r="D60" s="241" t="s">
        <v>210</v>
      </c>
      <c r="E60" s="242" t="s">
        <v>102</v>
      </c>
      <c r="F60" s="241" t="s">
        <v>213</v>
      </c>
      <c r="G60" s="58">
        <v>1200000</v>
      </c>
      <c r="H60" s="280" t="s">
        <v>214</v>
      </c>
      <c r="I60" s="280"/>
      <c r="J60" s="280"/>
      <c r="K60" s="280"/>
      <c r="L60" s="280"/>
      <c r="M60" s="280"/>
      <c r="N60" s="280"/>
      <c r="O60" s="280"/>
      <c r="P60" s="21"/>
    </row>
    <row r="61" spans="2:27" ht="64.349999999999994" customHeight="1">
      <c r="B61" s="12"/>
      <c r="C61" s="68" t="e">
        <f t="array" aca="1" ref="C61" ca="1">IF(ISBLANK(INDIRECT("C"&amp;ROW()-1))=1,MAX(OFFSET($C$58,0,0,ROW()-ROW($C$58),1))+COUNTBLANK(OFFSET($C$58,0,0,ROW()-ROW($C$58),1))+1,MAX(OFFSET($C$58,0,0,ROW()-ROW($C$58),1)+1))</f>
        <v>#VALUE!</v>
      </c>
      <c r="D61" s="241" t="s">
        <v>215</v>
      </c>
      <c r="E61" s="242" t="s">
        <v>102</v>
      </c>
      <c r="F61" s="241" t="s">
        <v>105</v>
      </c>
      <c r="G61" s="58">
        <v>2400000</v>
      </c>
      <c r="H61" s="280" t="s">
        <v>216</v>
      </c>
      <c r="I61" s="280"/>
      <c r="J61" s="280"/>
      <c r="K61" s="280"/>
      <c r="L61" s="280"/>
      <c r="M61" s="280"/>
      <c r="N61" s="280"/>
      <c r="O61" s="280"/>
      <c r="P61" s="21"/>
    </row>
    <row r="62" spans="2:27" ht="64.349999999999994" customHeight="1">
      <c r="B62" s="12"/>
      <c r="C62" s="68" t="e">
        <f t="array" aca="1" ref="C62" ca="1">IF(ISBLANK(INDIRECT("C"&amp;ROW()-1))=1,MAX(OFFSET($C$58,0,0,ROW()-ROW($C$58),1))+COUNTBLANK(OFFSET($C$58,0,0,ROW()-ROW($C$58),1))+1,MAX(OFFSET($C$58,0,0,ROW()-ROW($C$58),1)+1))</f>
        <v>#VALUE!</v>
      </c>
      <c r="D62" s="241" t="s">
        <v>217</v>
      </c>
      <c r="E62" s="242" t="s">
        <v>218</v>
      </c>
      <c r="F62" s="241" t="s">
        <v>219</v>
      </c>
      <c r="G62" s="58">
        <v>1500000</v>
      </c>
      <c r="H62" s="243" t="s">
        <v>220</v>
      </c>
      <c r="I62" s="244"/>
      <c r="J62" s="244"/>
      <c r="K62" s="244"/>
      <c r="L62" s="244"/>
      <c r="M62" s="244"/>
      <c r="N62" s="244"/>
      <c r="O62" s="245"/>
      <c r="P62" s="21"/>
    </row>
    <row r="63" spans="2:27" ht="64.150000000000006" customHeight="1">
      <c r="B63" s="12"/>
      <c r="C63" s="68" t="e">
        <f t="array" aca="1" ref="C63" ca="1">IF(ISBLANK(INDIRECT("C"&amp;ROW()-1))=1,MAX(OFFSET($C$58,0,0,ROW()-ROW($C$58),1))+COUNTBLANK(OFFSET($C$58,0,0,ROW()-ROW($C$58),1))+1,MAX(OFFSET($C$58,0,0,ROW()-ROW($C$58),1)+1))</f>
        <v>#VALUE!</v>
      </c>
      <c r="D63" s="241" t="s">
        <v>221</v>
      </c>
      <c r="E63" s="242" t="s">
        <v>130</v>
      </c>
      <c r="F63" s="241" t="s">
        <v>222</v>
      </c>
      <c r="G63" s="58">
        <v>1000000</v>
      </c>
      <c r="H63" s="243" t="s">
        <v>223</v>
      </c>
      <c r="I63" s="244"/>
      <c r="J63" s="244"/>
      <c r="K63" s="244"/>
      <c r="L63" s="244"/>
      <c r="M63" s="244"/>
      <c r="N63" s="244"/>
      <c r="O63" s="245"/>
      <c r="P63" s="21"/>
    </row>
    <row r="64" spans="2:27" ht="15" customHeight="1">
      <c r="B64" s="12"/>
      <c r="C64" s="5"/>
      <c r="D64" s="5"/>
      <c r="E64" s="149"/>
      <c r="F64" s="5"/>
      <c r="G64" s="84"/>
      <c r="H64" s="84"/>
      <c r="I64" s="5"/>
      <c r="J64" s="86"/>
      <c r="K64" s="5"/>
      <c r="L64" s="5"/>
      <c r="M64" s="86"/>
      <c r="N64" s="86"/>
      <c r="O64" s="5"/>
      <c r="P64" s="21"/>
    </row>
    <row r="65" spans="2:27" s="87" customFormat="1" ht="48.75" customHeight="1">
      <c r="B65" s="88"/>
      <c r="C65" s="89"/>
      <c r="D65" s="89"/>
      <c r="E65" s="89"/>
      <c r="F65" s="93" t="s">
        <v>114</v>
      </c>
      <c r="G65" s="150">
        <f>SUM($G$58:$G$63)</f>
        <v>13775000</v>
      </c>
      <c r="H65" s="110"/>
      <c r="I65" s="89"/>
      <c r="J65" s="89"/>
      <c r="K65" s="89"/>
      <c r="L65" s="89"/>
      <c r="M65" s="89"/>
      <c r="N65" s="89"/>
      <c r="O65" s="89"/>
      <c r="P65" s="96"/>
      <c r="X65" s="89"/>
      <c r="Y65" s="89"/>
      <c r="Z65" s="89"/>
      <c r="AA65" s="89"/>
    </row>
    <row r="66" spans="2:27" ht="15" customHeight="1">
      <c r="B66" s="133"/>
      <c r="C66" s="134"/>
      <c r="D66" s="134"/>
      <c r="E66" s="134"/>
      <c r="F66" s="134"/>
      <c r="G66" s="136"/>
      <c r="H66" s="136"/>
      <c r="I66" s="134"/>
      <c r="J66" s="137"/>
      <c r="K66" s="151"/>
      <c r="L66" s="151"/>
      <c r="M66" s="137"/>
      <c r="N66" s="137"/>
      <c r="O66" s="134"/>
      <c r="P66" s="33"/>
    </row>
    <row r="67" spans="2:27" ht="15" customHeight="1">
      <c r="B67" s="5"/>
      <c r="C67" s="5"/>
      <c r="D67" s="5"/>
      <c r="E67" s="5"/>
      <c r="F67" s="5"/>
      <c r="G67" s="84"/>
      <c r="H67" s="84"/>
      <c r="I67" s="5"/>
      <c r="J67" s="86"/>
      <c r="K67" s="152"/>
      <c r="L67" s="152"/>
      <c r="M67" s="86"/>
      <c r="N67" s="86"/>
      <c r="O67" s="5"/>
    </row>
    <row r="68" spans="2:27" ht="15" customHeight="1">
      <c r="B68" s="153"/>
      <c r="C68" s="38"/>
      <c r="D68" s="38"/>
      <c r="E68" s="38"/>
      <c r="F68" s="38"/>
      <c r="G68" s="39"/>
      <c r="H68" s="39"/>
      <c r="I68" s="38"/>
      <c r="J68" s="40"/>
      <c r="K68" s="154"/>
      <c r="L68" s="154"/>
      <c r="M68" s="40"/>
      <c r="N68" s="40"/>
      <c r="O68" s="38"/>
      <c r="P68" s="11"/>
    </row>
    <row r="69" spans="2:27" ht="50.1" customHeight="1">
      <c r="B69" s="12"/>
      <c r="C69" s="5"/>
      <c r="D69" s="5"/>
      <c r="E69" s="5"/>
      <c r="F69" s="93" t="s">
        <v>115</v>
      </c>
      <c r="G69" s="150">
        <f>$G$65-$G$42</f>
        <v>6150000</v>
      </c>
      <c r="H69" s="110"/>
      <c r="J69" s="86"/>
      <c r="K69" s="152"/>
      <c r="L69" s="152"/>
      <c r="M69" s="78"/>
      <c r="N69" s="78"/>
      <c r="O69" s="155"/>
      <c r="P69" s="21"/>
    </row>
    <row r="70" spans="2:27" ht="15" customHeight="1">
      <c r="B70" s="133"/>
      <c r="C70" s="134"/>
      <c r="D70" s="134"/>
      <c r="E70" s="134"/>
      <c r="F70" s="134"/>
      <c r="G70" s="136"/>
      <c r="H70" s="136"/>
      <c r="I70" s="134"/>
      <c r="J70" s="137"/>
      <c r="K70" s="151"/>
      <c r="L70" s="151"/>
      <c r="M70" s="137"/>
      <c r="N70" s="137"/>
      <c r="O70" s="134"/>
      <c r="P70" s="33"/>
    </row>
    <row r="71" spans="2:27" ht="15" customHeight="1">
      <c r="G71" s="34"/>
      <c r="H71" s="34"/>
      <c r="K71" s="156"/>
      <c r="L71" s="156"/>
      <c r="M71" s="157" t="s">
        <v>102</v>
      </c>
      <c r="N71" s="157"/>
    </row>
    <row r="72" spans="2:27" ht="15" customHeight="1">
      <c r="B72" s="7"/>
      <c r="C72" s="8"/>
      <c r="D72" s="8"/>
      <c r="E72" s="8"/>
      <c r="F72" s="8"/>
      <c r="G72" s="158"/>
      <c r="H72" s="158"/>
      <c r="I72" s="10"/>
      <c r="J72" s="159"/>
      <c r="K72" s="159"/>
      <c r="L72" s="159"/>
      <c r="M72" s="160" t="s">
        <v>102</v>
      </c>
      <c r="N72" s="160"/>
      <c r="O72" s="8"/>
      <c r="P72" s="11"/>
    </row>
    <row r="73" spans="2:27" ht="30" customHeight="1">
      <c r="B73" s="22"/>
      <c r="C73" s="161"/>
      <c r="D73" s="162">
        <f>$K$5</f>
        <v>3</v>
      </c>
      <c r="E73" s="163" t="s">
        <v>116</v>
      </c>
      <c r="F73" s="164"/>
      <c r="G73" s="165"/>
      <c r="H73" s="4"/>
      <c r="I73" s="166"/>
      <c r="J73" s="167"/>
      <c r="K73" s="167"/>
      <c r="L73" s="167" t="s">
        <v>117</v>
      </c>
      <c r="M73" s="167"/>
      <c r="N73" s="167"/>
      <c r="O73" s="168"/>
      <c r="P73" s="21"/>
    </row>
    <row r="74" spans="2:27" ht="48.75" customHeight="1">
      <c r="B74" s="22"/>
      <c r="C74" s="169" t="s">
        <v>118</v>
      </c>
      <c r="D74" s="170" t="s">
        <v>119</v>
      </c>
      <c r="E74" s="171">
        <f>$G$42</f>
        <v>7625000</v>
      </c>
      <c r="F74" s="172" t="s">
        <v>120</v>
      </c>
      <c r="G74" s="173"/>
      <c r="H74" s="2"/>
      <c r="I74" s="174" t="s">
        <v>118</v>
      </c>
      <c r="J74" s="175" t="s">
        <v>119</v>
      </c>
      <c r="K74" s="175"/>
      <c r="L74" s="176">
        <f>IF($K$5=0,0,ROUNDDOWN($E$74/$K$5,0))</f>
        <v>2541666</v>
      </c>
      <c r="M74" s="177" t="s">
        <v>120</v>
      </c>
      <c r="N74" s="177"/>
      <c r="O74" s="178"/>
      <c r="P74" s="21"/>
    </row>
    <row r="75" spans="2:27" ht="48.6" customHeight="1">
      <c r="B75" s="22"/>
      <c r="C75" s="179" t="s">
        <v>121</v>
      </c>
      <c r="D75" s="180" t="s">
        <v>83</v>
      </c>
      <c r="E75" s="181">
        <f>$G$44</f>
        <v>6950000</v>
      </c>
      <c r="F75" s="182" t="s">
        <v>120</v>
      </c>
      <c r="G75" s="183"/>
      <c r="H75" s="2"/>
      <c r="I75" s="184" t="s">
        <v>121</v>
      </c>
      <c r="J75" s="185" t="s">
        <v>83</v>
      </c>
      <c r="K75" s="185"/>
      <c r="L75" s="186">
        <f>IF($K$5=0,0,ROUNDDOWN($E$75/$K$5,0))</f>
        <v>2316666</v>
      </c>
      <c r="M75" s="187" t="s">
        <v>120</v>
      </c>
      <c r="N75" s="187"/>
      <c r="O75" s="188"/>
      <c r="P75" s="21"/>
    </row>
    <row r="76" spans="2:27" ht="48.75" customHeight="1">
      <c r="B76" s="22"/>
      <c r="C76" s="169" t="s">
        <v>122</v>
      </c>
      <c r="D76" s="170" t="s">
        <v>123</v>
      </c>
      <c r="E76" s="189">
        <f>$G$46</f>
        <v>7.1942446043165464E-2</v>
      </c>
      <c r="F76" s="172" t="s">
        <v>224</v>
      </c>
      <c r="G76" s="190"/>
      <c r="H76" s="2"/>
      <c r="I76" s="174" t="s">
        <v>122</v>
      </c>
      <c r="J76" s="175" t="s">
        <v>123</v>
      </c>
      <c r="K76" s="175"/>
      <c r="L76" s="191">
        <f>IF(SUM($G$12:$G$33)&gt;0,SUMIF($E$12:$E$33,"広告・宣伝費",$G$12:$G$33)/SUM($G$12:$G$33),0)</f>
        <v>7.1942446043165464E-2</v>
      </c>
      <c r="M76" s="177" t="s">
        <v>120</v>
      </c>
      <c r="N76" s="177"/>
      <c r="O76" s="178"/>
      <c r="P76" s="21"/>
    </row>
    <row r="77" spans="2:27" ht="48.75" customHeight="1">
      <c r="B77" s="22"/>
      <c r="C77" s="192"/>
      <c r="D77" s="193" t="s">
        <v>100</v>
      </c>
      <c r="E77" s="194">
        <f>ROUNDDOWN(IF($E$75&lt;50000000,$E$75/2,25000000),-3)</f>
        <v>3475000</v>
      </c>
      <c r="F77" s="195" t="s">
        <v>124</v>
      </c>
      <c r="G77" s="196"/>
      <c r="H77" s="2"/>
      <c r="I77" s="184"/>
      <c r="J77" s="197" t="s">
        <v>125</v>
      </c>
      <c r="K77" s="197"/>
      <c r="L77" s="186">
        <f>ROUNDDOWN(IF($L$75&lt;50000000,$L$75/2,25000000),-3)</f>
        <v>1158000</v>
      </c>
      <c r="M77" s="187" t="s">
        <v>124</v>
      </c>
      <c r="N77" s="187"/>
      <c r="O77" s="188"/>
      <c r="P77" s="21"/>
    </row>
    <row r="78" spans="2:27" s="2" customFormat="1" ht="37.5" customHeight="1">
      <c r="B78" s="22"/>
      <c r="P78" s="21"/>
      <c r="X78" s="5"/>
      <c r="Y78" s="5"/>
      <c r="Z78" s="5"/>
      <c r="AA78" s="5"/>
    </row>
    <row r="79" spans="2:27" ht="30" customHeight="1">
      <c r="B79" s="22"/>
      <c r="C79" s="161"/>
      <c r="D79" s="162">
        <f>$K$5</f>
        <v>3</v>
      </c>
      <c r="E79" s="163" t="s">
        <v>126</v>
      </c>
      <c r="F79" s="164"/>
      <c r="G79" s="165"/>
      <c r="H79" s="2"/>
      <c r="I79" s="198"/>
      <c r="J79" s="199"/>
      <c r="K79" s="199"/>
      <c r="L79" s="199" t="s">
        <v>127</v>
      </c>
      <c r="M79" s="199"/>
      <c r="N79" s="199"/>
      <c r="O79" s="200"/>
      <c r="P79" s="21"/>
    </row>
    <row r="80" spans="2:27" ht="48.75" customHeight="1">
      <c r="B80" s="22"/>
      <c r="C80" s="169" t="s">
        <v>128</v>
      </c>
      <c r="D80" s="170" t="s">
        <v>129</v>
      </c>
      <c r="E80" s="171">
        <f>$G$65</f>
        <v>13775000</v>
      </c>
      <c r="F80" s="172" t="s">
        <v>120</v>
      </c>
      <c r="G80" s="173"/>
      <c r="H80" s="2"/>
      <c r="I80" s="184" t="s">
        <v>128</v>
      </c>
      <c r="J80" s="267" t="s">
        <v>129</v>
      </c>
      <c r="K80" s="267"/>
      <c r="L80" s="186">
        <f>IF($K$5=0,0,ROUNDDOWN($E$80/$K$5,0))</f>
        <v>4591666</v>
      </c>
      <c r="M80" s="268" t="s">
        <v>120</v>
      </c>
      <c r="N80" s="268"/>
      <c r="O80" s="188"/>
      <c r="P80" s="21"/>
    </row>
    <row r="81" spans="2:16" ht="15" customHeight="1">
      <c r="B81" s="28"/>
      <c r="C81" s="29"/>
      <c r="D81" s="29"/>
      <c r="E81" s="29"/>
      <c r="F81" s="29"/>
      <c r="G81" s="30"/>
      <c r="H81" s="30"/>
      <c r="I81" s="29"/>
      <c r="J81" s="201"/>
      <c r="K81" s="202"/>
      <c r="L81" s="201"/>
      <c r="M81" s="203" t="s">
        <v>130</v>
      </c>
      <c r="N81" s="203"/>
      <c r="O81" s="29"/>
      <c r="P81" s="33"/>
    </row>
    <row r="82" spans="2:16" ht="14.1" customHeight="1"/>
    <row r="83" spans="2:16">
      <c r="J83" s="2"/>
      <c r="M83" s="2"/>
      <c r="N83" s="2"/>
    </row>
    <row r="84" spans="2:16"/>
    <row r="85" spans="2:16"/>
    <row r="86" spans="2:16"/>
  </sheetData>
  <mergeCells count="41">
    <mergeCell ref="E4:I4"/>
    <mergeCell ref="Y4:Z4"/>
    <mergeCell ref="E5:I5"/>
    <mergeCell ref="M5:O5"/>
    <mergeCell ref="I11:O11"/>
    <mergeCell ref="I12:O12"/>
    <mergeCell ref="I13:O13"/>
    <mergeCell ref="I14:O14"/>
    <mergeCell ref="I15:O15"/>
    <mergeCell ref="I16:O16"/>
    <mergeCell ref="I17:O17"/>
    <mergeCell ref="I18:O18"/>
    <mergeCell ref="I19:O19"/>
    <mergeCell ref="I20:O20"/>
    <mergeCell ref="I21:O21"/>
    <mergeCell ref="I22:O22"/>
    <mergeCell ref="I23:O23"/>
    <mergeCell ref="I24:O24"/>
    <mergeCell ref="I25:O25"/>
    <mergeCell ref="I26:O26"/>
    <mergeCell ref="I27:O27"/>
    <mergeCell ref="I28:O28"/>
    <mergeCell ref="I29:O29"/>
    <mergeCell ref="I30:O30"/>
    <mergeCell ref="I31:O31"/>
    <mergeCell ref="I32:O32"/>
    <mergeCell ref="I33:O33"/>
    <mergeCell ref="I34:O34"/>
    <mergeCell ref="H35:O35"/>
    <mergeCell ref="H36:O36"/>
    <mergeCell ref="H37:O37"/>
    <mergeCell ref="H38:O38"/>
    <mergeCell ref="H39:O39"/>
    <mergeCell ref="H40:O40"/>
    <mergeCell ref="H57:O57"/>
    <mergeCell ref="H58:O58"/>
    <mergeCell ref="H59:O59"/>
    <mergeCell ref="H60:O60"/>
    <mergeCell ref="H61:O61"/>
    <mergeCell ref="J80:K80"/>
    <mergeCell ref="M80:N80"/>
  </mergeCells>
  <phoneticPr fontId="38"/>
  <conditionalFormatting sqref="H12:H33">
    <cfRule type="expression" dxfId="3" priority="2">
      <formula>H12="支払先名称・費用種別・経費項目の重複あり"</formula>
    </cfRule>
    <cfRule type="expression" dxfId="2" priority="3">
      <formula>H12="明細の金額と不一致"</formula>
    </cfRule>
  </conditionalFormatting>
  <dataValidations count="1">
    <dataValidation type="list" allowBlank="1" showInputMessage="1" showErrorMessage="1" sqref="F12:F33" xr:uid="{00000000-0002-0000-0200-000000000000}">
      <formula1>INDIRECT(E12)</formula1>
      <formula2>0</formula2>
    </dataValidation>
  </dataValidations>
  <pageMargins left="0.75" right="0.75" top="1" bottom="1" header="0.51180555555555496" footer="0.51180555555555496"/>
  <pageSetup paperSize="9" scale="23"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プルダウン一覧!$A$2:$A$6</xm:f>
          </x14:formula1>
          <x14:formula2>
            <xm:f>0</xm:f>
          </x14:formula2>
          <xm:sqref>E59:E63</xm:sqref>
        </x14:dataValidation>
        <x14:dataValidation type="list" allowBlank="1" showInputMessage="1" showErrorMessage="1" xr:uid="{00000000-0002-0000-0200-000002000000}">
          <x14:formula1>
            <xm:f>プルダウン一覧!$B$2:$B$7</xm:f>
          </x14:formula1>
          <x14:formula2>
            <xm:f>0</xm:f>
          </x14:formula2>
          <xm:sqref>E12:E33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MJ104"/>
  <sheetViews>
    <sheetView showGridLines="0" topLeftCell="A16" zoomScale="55" zoomScaleNormal="55" workbookViewId="0">
      <selection activeCell="F2" sqref="F2"/>
    </sheetView>
  </sheetViews>
  <sheetFormatPr defaultColWidth="8.5" defaultRowHeight="18.75" zeroHeight="1" outlineLevelCol="1"/>
  <cols>
    <col min="1" max="1" width="2.625" style="204" customWidth="1"/>
    <col min="2" max="2" width="4.625" style="204" customWidth="1"/>
    <col min="3" max="3" width="32.5" style="204" customWidth="1"/>
    <col min="4" max="4" width="34.375" style="204" customWidth="1"/>
    <col min="5" max="5" width="32.5" style="204" customWidth="1"/>
    <col min="6" max="6" width="17.375" style="204" customWidth="1"/>
    <col min="7" max="8" width="23.5" style="204" customWidth="1"/>
    <col min="9" max="9" width="23.5" style="205" customWidth="1"/>
    <col min="10" max="10" width="12.625" style="204" customWidth="1"/>
    <col min="11" max="11" width="33.875" style="204" customWidth="1"/>
    <col min="12" max="12" width="16.25" style="206" customWidth="1"/>
    <col min="13" max="13" width="6" style="206" customWidth="1"/>
    <col min="14" max="14" width="16.25" style="206" customWidth="1"/>
    <col min="15" max="17" width="19.125" style="206" customWidth="1"/>
    <col min="18" max="18" width="16.125" style="206" customWidth="1"/>
    <col min="19" max="22" width="21.375" style="204" hidden="1" customWidth="1" outlineLevel="1"/>
    <col min="23" max="23" width="10.5" style="204" hidden="1" customWidth="1"/>
    <col min="24" max="1024" width="8.5" style="204" hidden="1"/>
  </cols>
  <sheetData>
    <row r="1" spans="2:22" ht="28.5">
      <c r="B1" s="207"/>
      <c r="C1" s="207"/>
      <c r="D1" s="207"/>
      <c r="E1" s="207"/>
      <c r="F1" s="207" t="s">
        <v>131</v>
      </c>
      <c r="G1" s="207"/>
      <c r="H1" s="207"/>
      <c r="I1" s="207"/>
      <c r="J1" s="207"/>
      <c r="K1" s="207"/>
      <c r="L1" s="208"/>
      <c r="M1" s="208"/>
      <c r="N1" s="208"/>
      <c r="O1" s="208"/>
      <c r="P1" s="208"/>
      <c r="Q1" s="208"/>
      <c r="R1" s="208"/>
    </row>
    <row r="2" spans="2:22">
      <c r="B2" s="209"/>
      <c r="C2" s="209"/>
      <c r="D2" s="209"/>
      <c r="E2" s="209"/>
      <c r="F2" s="209"/>
      <c r="G2" s="209"/>
      <c r="H2" s="209"/>
      <c r="I2" s="209"/>
      <c r="J2" s="210"/>
      <c r="K2" s="210"/>
      <c r="L2" s="210"/>
      <c r="M2" s="210"/>
      <c r="N2" s="210"/>
      <c r="O2" s="210"/>
      <c r="P2" s="210"/>
      <c r="Q2" s="210"/>
      <c r="R2" s="210"/>
    </row>
    <row r="3" spans="2:22" ht="39" customHeight="1">
      <c r="B3" s="209"/>
      <c r="C3" s="209"/>
      <c r="D3" s="209"/>
      <c r="E3" s="210"/>
      <c r="F3" s="277"/>
      <c r="G3" s="277"/>
      <c r="H3" s="277"/>
      <c r="I3" s="277"/>
      <c r="J3" s="277"/>
      <c r="K3" s="277"/>
      <c r="L3" s="211"/>
      <c r="M3" s="211"/>
      <c r="N3" s="211"/>
      <c r="O3" s="211"/>
      <c r="P3" s="211"/>
      <c r="Q3" s="211"/>
      <c r="R3" s="211"/>
    </row>
    <row r="4" spans="2:22" ht="30" customHeight="1">
      <c r="B4" s="209"/>
      <c r="C4" s="209"/>
      <c r="D4" s="209"/>
      <c r="E4" s="209"/>
      <c r="F4" s="278" t="s">
        <v>132</v>
      </c>
      <c r="G4" s="278"/>
      <c r="H4" s="278"/>
      <c r="I4" s="278"/>
      <c r="J4" s="278"/>
      <c r="K4" s="278"/>
      <c r="L4" s="212"/>
      <c r="M4" s="212"/>
      <c r="N4" s="212"/>
      <c r="O4" s="212"/>
      <c r="P4" s="212"/>
      <c r="Q4" s="212"/>
      <c r="R4" s="212"/>
    </row>
    <row r="5" spans="2:22" ht="25.5">
      <c r="B5" s="209"/>
      <c r="C5" s="209"/>
      <c r="D5" s="209"/>
      <c r="E5" s="209"/>
      <c r="F5" s="282" t="s">
        <v>225</v>
      </c>
      <c r="G5" s="282"/>
      <c r="H5" s="282"/>
      <c r="I5" s="282"/>
      <c r="J5" s="282"/>
      <c r="K5" s="282"/>
      <c r="L5" s="213"/>
      <c r="M5" s="213"/>
      <c r="N5" s="213"/>
      <c r="O5" s="213"/>
      <c r="P5" s="213"/>
      <c r="Q5" s="213"/>
      <c r="R5" s="213"/>
    </row>
    <row r="6" spans="2:22" ht="25.5">
      <c r="B6" s="209"/>
      <c r="C6" s="209"/>
      <c r="D6" s="209"/>
      <c r="E6" s="209"/>
      <c r="F6" s="282"/>
      <c r="G6" s="282"/>
      <c r="H6" s="282"/>
      <c r="I6" s="282"/>
      <c r="J6" s="282"/>
      <c r="K6" s="282"/>
      <c r="L6" s="213"/>
      <c r="M6" s="213"/>
      <c r="N6" s="213"/>
      <c r="O6" s="213"/>
      <c r="P6" s="213"/>
      <c r="Q6" s="213"/>
      <c r="R6" s="213"/>
    </row>
    <row r="7" spans="2:22" ht="25.5">
      <c r="B7" s="209"/>
      <c r="C7" s="209"/>
      <c r="D7" s="209"/>
      <c r="E7" s="209"/>
      <c r="F7" s="282"/>
      <c r="G7" s="282"/>
      <c r="H7" s="282"/>
      <c r="I7" s="282"/>
      <c r="J7" s="282"/>
      <c r="K7" s="282"/>
      <c r="L7" s="213"/>
      <c r="M7" s="213"/>
      <c r="N7" s="213"/>
      <c r="O7" s="213"/>
      <c r="P7" s="213"/>
      <c r="Q7" s="213"/>
      <c r="R7" s="213"/>
    </row>
    <row r="8" spans="2:22" ht="24">
      <c r="B8" s="214" t="s">
        <v>134</v>
      </c>
      <c r="C8" s="210"/>
      <c r="D8" s="215"/>
      <c r="E8" s="210"/>
      <c r="F8" s="210"/>
      <c r="G8" s="210"/>
      <c r="H8" s="210"/>
      <c r="I8" s="216"/>
      <c r="J8" s="210"/>
      <c r="K8" s="210"/>
      <c r="L8" s="212"/>
      <c r="M8" s="212"/>
      <c r="N8" s="212"/>
      <c r="O8" s="212"/>
      <c r="P8" s="212"/>
      <c r="Q8" s="212"/>
      <c r="R8" s="212"/>
      <c r="S8" s="217" t="s">
        <v>135</v>
      </c>
      <c r="T8" s="218"/>
      <c r="U8" s="2"/>
      <c r="V8" s="218"/>
    </row>
    <row r="9" spans="2:22" ht="30" customHeight="1">
      <c r="B9" s="219" t="s">
        <v>12</v>
      </c>
      <c r="C9" s="219" t="s">
        <v>13</v>
      </c>
      <c r="D9" s="220" t="s">
        <v>136</v>
      </c>
      <c r="E9" s="220" t="s">
        <v>137</v>
      </c>
      <c r="F9" s="219" t="s">
        <v>138</v>
      </c>
      <c r="G9" s="219" t="s">
        <v>139</v>
      </c>
      <c r="H9" s="219" t="s">
        <v>140</v>
      </c>
      <c r="I9" s="221" t="s">
        <v>141</v>
      </c>
      <c r="J9" s="221" t="s">
        <v>142</v>
      </c>
      <c r="K9" s="221" t="s">
        <v>143</v>
      </c>
      <c r="L9" s="222"/>
      <c r="M9" s="46" t="s">
        <v>19</v>
      </c>
      <c r="N9" s="47"/>
      <c r="O9" s="48"/>
      <c r="P9" s="49"/>
      <c r="Q9" s="50"/>
      <c r="R9" s="2"/>
      <c r="S9" s="2" t="s">
        <v>20</v>
      </c>
      <c r="T9" s="218"/>
      <c r="U9" s="2"/>
      <c r="V9" s="218"/>
    </row>
    <row r="10" spans="2:22" ht="21">
      <c r="B10" s="81">
        <v>1</v>
      </c>
      <c r="C10" s="81" t="s">
        <v>186</v>
      </c>
      <c r="D10" s="223" t="s">
        <v>35</v>
      </c>
      <c r="E10" s="81" t="s">
        <v>147</v>
      </c>
      <c r="F10" s="81"/>
      <c r="G10" s="224">
        <v>500000</v>
      </c>
      <c r="H10" s="225">
        <v>3</v>
      </c>
      <c r="I10" s="226">
        <f t="shared" ref="I10:I19" si="0">$G10*$H10</f>
        <v>1500000</v>
      </c>
      <c r="J10" s="227" t="s">
        <v>146</v>
      </c>
      <c r="K10" s="228">
        <v>44958</v>
      </c>
      <c r="L10" s="229"/>
      <c r="M10" s="60"/>
      <c r="N10" s="2"/>
      <c r="O10" s="62"/>
      <c r="P10" s="2"/>
      <c r="Q10" s="63"/>
      <c r="R10" s="2"/>
      <c r="S10" s="2" t="s">
        <v>27</v>
      </c>
      <c r="T10" s="230">
        <f>$I$20</f>
        <v>2150000</v>
      </c>
      <c r="U10" s="2" t="s">
        <v>28</v>
      </c>
      <c r="V10" s="230">
        <f>$I$40</f>
        <v>3105000</v>
      </c>
    </row>
    <row r="11" spans="2:22" ht="21">
      <c r="B11" s="225" t="e">
        <f t="array" aca="1" ref="B11" ca="1">IF(ISBLANK(INDIRECT("B"&amp;ROW()-1))=1,MAX(OFFSET($B$10,0,0,ROW()-ROW($B$10),1))+COUNTBLANK(OFFSET($B$10,0,0,ROW()-ROW($B$10),1))+1,MAX(OFFSET($B$10,0,0,ROW()-ROW($B$10),1)+1))</f>
        <v>#VALUE!</v>
      </c>
      <c r="C11" s="81" t="s">
        <v>186</v>
      </c>
      <c r="D11" s="223" t="s">
        <v>35</v>
      </c>
      <c r="E11" s="81" t="s">
        <v>226</v>
      </c>
      <c r="F11" s="81" t="s">
        <v>227</v>
      </c>
      <c r="G11" s="224">
        <v>1500000</v>
      </c>
      <c r="H11" s="225">
        <v>0.15</v>
      </c>
      <c r="I11" s="226">
        <f t="shared" si="0"/>
        <v>225000</v>
      </c>
      <c r="J11" s="227" t="s">
        <v>146</v>
      </c>
      <c r="K11" s="228">
        <v>44958</v>
      </c>
      <c r="L11" s="229"/>
      <c r="M11" s="60"/>
      <c r="N11" s="61"/>
      <c r="O11" s="62" t="s">
        <v>149</v>
      </c>
      <c r="P11" s="2"/>
      <c r="Q11" s="63"/>
      <c r="R11" s="2"/>
      <c r="S11" s="2" t="s">
        <v>23</v>
      </c>
      <c r="T11" s="230">
        <f>$I$54</f>
        <v>700000</v>
      </c>
      <c r="U11" s="2" t="s">
        <v>32</v>
      </c>
      <c r="V11" s="230">
        <f>$I$68</f>
        <v>295000</v>
      </c>
    </row>
    <row r="12" spans="2:22" ht="21">
      <c r="B12" s="81" t="e">
        <f t="array" aca="1" ref="B12" ca="1">IF(ISBLANK(INDIRECT("B"&amp;ROW()-1))=1,MAX(OFFSET($B$10,0,0,ROW()-ROW($B$10),1))+COUNTBLANK(OFFSET($B$10,0,0,ROW()-ROW($B$10),1))+1,MAX(OFFSET($B$10,0,0,ROW()-ROW($B$10),1)+1))</f>
        <v>#VALUE!</v>
      </c>
      <c r="C12" s="81" t="s">
        <v>186</v>
      </c>
      <c r="D12" s="223" t="s">
        <v>35</v>
      </c>
      <c r="E12" s="81" t="s">
        <v>152</v>
      </c>
      <c r="F12" s="81"/>
      <c r="G12" s="224">
        <v>50000</v>
      </c>
      <c r="H12" s="225">
        <v>3</v>
      </c>
      <c r="I12" s="226">
        <f t="shared" si="0"/>
        <v>150000</v>
      </c>
      <c r="J12" s="227"/>
      <c r="K12" s="228"/>
      <c r="L12" s="229"/>
      <c r="M12" s="60"/>
      <c r="N12" s="69"/>
      <c r="O12" s="62" t="s">
        <v>31</v>
      </c>
      <c r="P12" s="2"/>
      <c r="Q12" s="63"/>
      <c r="R12" s="2"/>
      <c r="S12" s="232" t="s">
        <v>38</v>
      </c>
      <c r="T12" s="230">
        <f>$I$83</f>
        <v>500000</v>
      </c>
      <c r="U12" s="2" t="s">
        <v>39</v>
      </c>
      <c r="V12" s="230">
        <f>$I$98</f>
        <v>200000</v>
      </c>
    </row>
    <row r="13" spans="2:22" ht="21">
      <c r="B13" s="81" t="e">
        <f t="array" aca="1" ref="B13" ca="1">IF(ISBLANK(INDIRECT("B"&amp;ROW()-1))=1,MAX(OFFSET($B$10,0,0,ROW()-ROW($B$10),1))+COUNTBLANK(OFFSET($B$10,0,0,ROW()-ROW($B$10),1))+1,MAX(OFFSET($B$10,0,0,ROW()-ROW($B$10),1)+1))</f>
        <v>#VALUE!</v>
      </c>
      <c r="C13" s="234" t="s">
        <v>186</v>
      </c>
      <c r="D13" s="223" t="s">
        <v>35</v>
      </c>
      <c r="E13" s="81" t="s">
        <v>150</v>
      </c>
      <c r="F13" s="234"/>
      <c r="G13" s="231">
        <v>55000</v>
      </c>
      <c r="H13" s="225">
        <v>5</v>
      </c>
      <c r="I13" s="226">
        <f t="shared" si="0"/>
        <v>275000</v>
      </c>
      <c r="J13" s="227"/>
      <c r="K13" s="235"/>
      <c r="L13" s="229"/>
      <c r="M13" s="60"/>
      <c r="N13" s="70"/>
      <c r="O13" s="62" t="s">
        <v>37</v>
      </c>
      <c r="P13" s="2"/>
      <c r="Q13" s="63"/>
      <c r="R13" s="2"/>
      <c r="U13" s="2"/>
      <c r="V13" s="218"/>
    </row>
    <row r="14" spans="2:22" ht="21">
      <c r="B14" s="81" t="e">
        <f t="array" aca="1" ref="B14" ca="1">IF(ISBLANK(INDIRECT("B"&amp;ROW()-1))=1,MAX(OFFSET($B$10,0,0,ROW()-ROW($B$10),1))+COUNTBLANK(OFFSET($B$10,0,0,ROW()-ROW($B$10),1))+1,MAX(OFFSET($B$10,0,0,ROW()-ROW($B$10),1)+1))</f>
        <v>#VALUE!</v>
      </c>
      <c r="C14" s="234"/>
      <c r="D14" s="223"/>
      <c r="E14" s="81"/>
      <c r="F14" s="234"/>
      <c r="G14" s="231"/>
      <c r="H14" s="225"/>
      <c r="I14" s="226">
        <f t="shared" si="0"/>
        <v>0</v>
      </c>
      <c r="J14" s="227"/>
      <c r="K14" s="235"/>
      <c r="L14" s="229"/>
      <c r="M14" s="60"/>
      <c r="N14" s="73"/>
      <c r="O14" s="62" t="s">
        <v>228</v>
      </c>
      <c r="P14" s="2"/>
      <c r="Q14" s="63"/>
      <c r="R14" s="2"/>
      <c r="T14" s="218"/>
      <c r="U14" s="232"/>
    </row>
    <row r="15" spans="2:22">
      <c r="B15" s="81" t="e">
        <f t="array" aca="1" ref="B15" ca="1">IF(ISBLANK(INDIRECT("B"&amp;ROW()-1))=1,MAX(OFFSET($B$10,0,0,ROW()-ROW($B$10),1))+COUNTBLANK(OFFSET($B$10,0,0,ROW()-ROW($B$10),1))+1,MAX(OFFSET($B$10,0,0,ROW()-ROW($B$10),1)+1))</f>
        <v>#VALUE!</v>
      </c>
      <c r="C15" s="234"/>
      <c r="D15" s="223"/>
      <c r="E15" s="81"/>
      <c r="F15" s="234"/>
      <c r="G15" s="231"/>
      <c r="H15" s="225"/>
      <c r="I15" s="226">
        <f t="shared" si="0"/>
        <v>0</v>
      </c>
      <c r="J15" s="227"/>
      <c r="K15" s="235"/>
      <c r="L15" s="229"/>
      <c r="M15" s="74"/>
      <c r="N15" s="75"/>
      <c r="O15" s="75"/>
      <c r="P15" s="75"/>
      <c r="Q15" s="76"/>
      <c r="R15" s="2"/>
      <c r="S15" s="2" t="s">
        <v>48</v>
      </c>
      <c r="U15" s="233"/>
    </row>
    <row r="16" spans="2:22">
      <c r="B16" s="81" t="e">
        <f t="array" aca="1" ref="B16" ca="1">IF(ISBLANK(INDIRECT("B"&amp;ROW()-1))=1,MAX(OFFSET($B$10,0,0,ROW()-ROW($B$10),1))+COUNTBLANK(OFFSET($B$10,0,0,ROW()-ROW($B$10),1))+1,MAX(OFFSET($B$10,0,0,ROW()-ROW($B$10),1)+1))</f>
        <v>#VALUE!</v>
      </c>
      <c r="C16" s="81"/>
      <c r="D16" s="223"/>
      <c r="E16" s="81"/>
      <c r="F16" s="81"/>
      <c r="G16" s="231"/>
      <c r="H16" s="225"/>
      <c r="I16" s="226">
        <f t="shared" si="0"/>
        <v>0</v>
      </c>
      <c r="J16" s="227"/>
      <c r="K16" s="228"/>
      <c r="L16" s="229"/>
      <c r="M16" s="229"/>
      <c r="N16" s="229"/>
      <c r="O16" s="229"/>
      <c r="P16" s="229"/>
      <c r="Q16" s="229"/>
      <c r="R16" s="229"/>
      <c r="S16" s="2"/>
      <c r="T16" s="2" t="s">
        <v>51</v>
      </c>
      <c r="U16" s="233"/>
    </row>
    <row r="17" spans="2:21">
      <c r="B17" s="81" t="e">
        <f t="array" aca="1" ref="B17" ca="1">IF(ISBLANK(INDIRECT("B"&amp;ROW()-1))=1,MAX(OFFSET($B$10,0,0,ROW()-ROW($B$10),1))+COUNTBLANK(OFFSET($B$10,0,0,ROW()-ROW($B$10),1))+1,MAX(OFFSET($B$10,0,0,ROW()-ROW($B$10),1)+1))</f>
        <v>#VALUE!</v>
      </c>
      <c r="C17" s="81"/>
      <c r="D17" s="223"/>
      <c r="E17" s="81"/>
      <c r="F17" s="81"/>
      <c r="G17" s="231"/>
      <c r="H17" s="225"/>
      <c r="I17" s="226">
        <f t="shared" si="0"/>
        <v>0</v>
      </c>
      <c r="J17" s="227"/>
      <c r="K17" s="228"/>
      <c r="L17" s="229"/>
      <c r="M17" s="229"/>
      <c r="N17" s="229"/>
      <c r="O17" s="229"/>
      <c r="P17" s="229"/>
      <c r="Q17" s="229"/>
      <c r="R17" s="229"/>
      <c r="S17" s="232" t="s">
        <v>55</v>
      </c>
      <c r="T17" s="230">
        <f>SUM(T10,V10,T11,T12,V11)</f>
        <v>6750000</v>
      </c>
      <c r="U17" s="233"/>
    </row>
    <row r="18" spans="2:21">
      <c r="B18" s="81" t="e">
        <f t="array" aca="1" ref="B18" ca="1">IF(ISBLANK(INDIRECT("B"&amp;ROW()-1))=1,MAX(OFFSET($B$10,0,0,ROW()-ROW($B$10),1))+COUNTBLANK(OFFSET($B$10,0,0,ROW()-ROW($B$10),1))+1,MAX(OFFSET($B$10,0,0,ROW()-ROW($B$10),1)+1))</f>
        <v>#VALUE!</v>
      </c>
      <c r="C18" s="81"/>
      <c r="D18" s="223"/>
      <c r="E18" s="81"/>
      <c r="F18" s="81"/>
      <c r="G18" s="231"/>
      <c r="H18" s="225"/>
      <c r="I18" s="226">
        <f t="shared" si="0"/>
        <v>0</v>
      </c>
      <c r="J18" s="227"/>
      <c r="K18" s="228"/>
      <c r="L18" s="229"/>
      <c r="M18" s="229"/>
      <c r="N18" s="229"/>
      <c r="O18" s="229"/>
      <c r="P18" s="229"/>
      <c r="Q18" s="229"/>
      <c r="R18" s="229"/>
      <c r="S18" s="2" t="s">
        <v>59</v>
      </c>
      <c r="T18" s="230">
        <f>V12</f>
        <v>200000</v>
      </c>
    </row>
    <row r="19" spans="2:21">
      <c r="B19" s="81" t="e">
        <f t="array" aca="1" ref="B19" ca="1">IF(ISBLANK(INDIRECT("B"&amp;ROW()-1))=1,MAX(OFFSET($B$10,0,0,ROW()-ROW($B$10),1))+COUNTBLANK(OFFSET($B$10,0,0,ROW()-ROW($B$10),1))+1,MAX(OFFSET($B$10,0,0,ROW()-ROW($B$10),1)+1))</f>
        <v>#VALUE!</v>
      </c>
      <c r="C19" s="81"/>
      <c r="D19" s="223"/>
      <c r="E19" s="81"/>
      <c r="F19" s="81"/>
      <c r="G19" s="231"/>
      <c r="H19" s="225"/>
      <c r="I19" s="226">
        <f t="shared" si="0"/>
        <v>0</v>
      </c>
      <c r="J19" s="227"/>
      <c r="K19" s="228"/>
      <c r="L19" s="229"/>
      <c r="M19" s="229"/>
      <c r="N19" s="229"/>
      <c r="O19" s="229"/>
      <c r="P19" s="229"/>
      <c r="Q19" s="229"/>
      <c r="R19" s="229"/>
    </row>
    <row r="20" spans="2:21" ht="30" customHeight="1">
      <c r="B20" s="210"/>
      <c r="C20" s="210"/>
      <c r="D20" s="215"/>
      <c r="E20" s="215"/>
      <c r="F20" s="215"/>
      <c r="G20" s="215"/>
      <c r="H20" s="236" t="s">
        <v>155</v>
      </c>
      <c r="I20" s="237">
        <f>SUM(I10:I19)</f>
        <v>2150000</v>
      </c>
      <c r="J20" s="210"/>
      <c r="K20" s="210"/>
      <c r="L20" s="212"/>
      <c r="M20" s="212"/>
      <c r="N20" s="212"/>
      <c r="O20" s="212"/>
      <c r="P20" s="212"/>
      <c r="Q20" s="212"/>
      <c r="R20" s="212"/>
    </row>
    <row r="21" spans="2:21">
      <c r="B21" s="210"/>
      <c r="C21" s="210"/>
      <c r="D21" s="215"/>
      <c r="E21" s="210"/>
      <c r="F21" s="210"/>
      <c r="G21" s="210"/>
      <c r="H21" s="210"/>
      <c r="I21" s="216"/>
      <c r="J21" s="210"/>
      <c r="K21" s="210"/>
      <c r="L21" s="212"/>
      <c r="M21" s="212"/>
      <c r="N21" s="212"/>
      <c r="O21" s="212"/>
      <c r="P21" s="212"/>
      <c r="Q21" s="212"/>
      <c r="R21" s="212"/>
    </row>
    <row r="22" spans="2:21" ht="24">
      <c r="B22" s="214" t="s">
        <v>156</v>
      </c>
      <c r="C22" s="210"/>
      <c r="D22" s="215"/>
      <c r="E22" s="210"/>
      <c r="F22" s="210"/>
      <c r="G22" s="210"/>
      <c r="H22" s="210"/>
      <c r="I22" s="216"/>
      <c r="J22" s="210"/>
      <c r="K22" s="210"/>
      <c r="L22" s="212"/>
      <c r="M22" s="212"/>
      <c r="N22" s="212"/>
      <c r="O22" s="212"/>
      <c r="P22" s="212"/>
      <c r="Q22" s="212"/>
      <c r="R22" s="212"/>
    </row>
    <row r="23" spans="2:21" ht="30" customHeight="1">
      <c r="B23" s="219" t="s">
        <v>12</v>
      </c>
      <c r="C23" s="219" t="s">
        <v>13</v>
      </c>
      <c r="D23" s="220" t="s">
        <v>136</v>
      </c>
      <c r="E23" s="220" t="s">
        <v>137</v>
      </c>
      <c r="F23" s="219" t="s">
        <v>138</v>
      </c>
      <c r="G23" s="219" t="s">
        <v>139</v>
      </c>
      <c r="H23" s="219" t="s">
        <v>140</v>
      </c>
      <c r="I23" s="221" t="s">
        <v>141</v>
      </c>
      <c r="J23" s="221" t="s">
        <v>142</v>
      </c>
      <c r="K23" s="221" t="s">
        <v>143</v>
      </c>
      <c r="L23" s="222"/>
      <c r="M23" s="222"/>
      <c r="N23" s="222"/>
      <c r="O23" s="222"/>
      <c r="P23" s="222"/>
      <c r="Q23" s="222"/>
      <c r="R23" s="222"/>
    </row>
    <row r="24" spans="2:21">
      <c r="B24" s="81">
        <v>1</v>
      </c>
      <c r="C24" s="81" t="s">
        <v>187</v>
      </c>
      <c r="D24" s="223" t="s">
        <v>188</v>
      </c>
      <c r="E24" s="81" t="s">
        <v>229</v>
      </c>
      <c r="F24" s="81"/>
      <c r="G24" s="224">
        <v>550000</v>
      </c>
      <c r="H24" s="225">
        <v>1</v>
      </c>
      <c r="I24" s="226">
        <f t="shared" ref="I24:I39" si="1">$G24*$H24</f>
        <v>550000</v>
      </c>
      <c r="J24" s="227" t="s">
        <v>146</v>
      </c>
      <c r="K24" s="228">
        <v>44958</v>
      </c>
      <c r="L24" s="229"/>
      <c r="M24" s="229"/>
      <c r="N24" s="229"/>
      <c r="O24" s="229"/>
      <c r="P24" s="229"/>
      <c r="Q24" s="229"/>
      <c r="R24" s="229"/>
    </row>
    <row r="25" spans="2:21">
      <c r="B25" s="225" t="e">
        <f t="array" aca="1" ref="B25" ca="1">IF(ISBLANK(INDIRECT("B"&amp;ROW()-1))=1,MAX(OFFSET($B$24,0,0,ROW()-ROW($B$24),1))+COUNTBLANK(OFFSET($B$24,0,0,ROW()-ROW($B$24),1))+1,MAX(OFFSET($B$24,0,0,ROW()-ROW($B$24),1)+1))</f>
        <v>#VALUE!</v>
      </c>
      <c r="C25" s="81" t="s">
        <v>187</v>
      </c>
      <c r="D25" s="223" t="s">
        <v>53</v>
      </c>
      <c r="E25" s="81" t="s">
        <v>230</v>
      </c>
      <c r="F25" s="81"/>
      <c r="G25" s="224">
        <v>100000</v>
      </c>
      <c r="H25" s="225">
        <v>3</v>
      </c>
      <c r="I25" s="226">
        <f t="shared" si="1"/>
        <v>300000</v>
      </c>
      <c r="J25" s="227" t="s">
        <v>146</v>
      </c>
      <c r="K25" s="228">
        <v>44958</v>
      </c>
      <c r="L25" s="229"/>
      <c r="M25" s="229"/>
      <c r="N25" s="229"/>
      <c r="O25" s="229"/>
      <c r="P25" s="229"/>
      <c r="Q25" s="229"/>
      <c r="R25" s="229"/>
    </row>
    <row r="26" spans="2:21">
      <c r="B26" s="81" t="e">
        <f t="array" aca="1" ref="B26" ca="1">IF(ISBLANK(INDIRECT("B"&amp;ROW()-1))=1,MAX(OFFSET($B$24,0,0,ROW()-ROW($B$24),1))+COUNTBLANK(OFFSET($B$24,0,0,ROW()-ROW($B$24),1))+1,MAX(OFFSET($B$24,0,0,ROW()-ROW($B$24),1)+1))</f>
        <v>#VALUE!</v>
      </c>
      <c r="C26" s="81" t="s">
        <v>187</v>
      </c>
      <c r="D26" s="223" t="s">
        <v>188</v>
      </c>
      <c r="E26" s="81" t="s">
        <v>231</v>
      </c>
      <c r="F26" s="81"/>
      <c r="G26" s="224">
        <v>50000</v>
      </c>
      <c r="H26" s="225">
        <v>3</v>
      </c>
      <c r="I26" s="226">
        <f t="shared" si="1"/>
        <v>150000</v>
      </c>
      <c r="J26" s="227" t="s">
        <v>146</v>
      </c>
      <c r="K26" s="228">
        <v>44958</v>
      </c>
      <c r="L26" s="229"/>
      <c r="M26" s="229"/>
      <c r="N26" s="229"/>
      <c r="O26" s="229"/>
      <c r="P26" s="229"/>
      <c r="Q26" s="229"/>
      <c r="R26" s="229"/>
    </row>
    <row r="27" spans="2:21">
      <c r="B27" s="81" t="e">
        <f t="array" aca="1" ref="B27" ca="1">IF(ISBLANK(INDIRECT("B"&amp;ROW()-1))=1,MAX(OFFSET($B$24,0,0,ROW()-ROW($B$24),1))+COUNTBLANK(OFFSET($B$24,0,0,ROW()-ROW($B$24),1))+1,MAX(OFFSET($B$24,0,0,ROW()-ROW($B$24),1)+1))</f>
        <v>#VALUE!</v>
      </c>
      <c r="C27" s="234" t="s">
        <v>189</v>
      </c>
      <c r="D27" s="223" t="s">
        <v>29</v>
      </c>
      <c r="E27" s="81" t="s">
        <v>232</v>
      </c>
      <c r="F27" s="234"/>
      <c r="G27" s="231">
        <v>100000</v>
      </c>
      <c r="H27" s="238">
        <v>3</v>
      </c>
      <c r="I27" s="226">
        <f t="shared" si="1"/>
        <v>300000</v>
      </c>
      <c r="J27" s="227"/>
      <c r="K27" s="235"/>
      <c r="L27" s="229"/>
      <c r="M27" s="229"/>
      <c r="N27" s="229"/>
      <c r="O27" s="229"/>
      <c r="P27" s="229"/>
      <c r="Q27" s="229"/>
      <c r="R27" s="229"/>
    </row>
    <row r="28" spans="2:21">
      <c r="B28" s="81" t="e">
        <f t="array" aca="1" ref="B28" ca="1">IF(ISBLANK(INDIRECT("B"&amp;ROW()-1))=1,MAX(OFFSET($B$24,0,0,ROW()-ROW($B$24),1))+COUNTBLANK(OFFSET($B$24,0,0,ROW()-ROW($B$24),1))+1,MAX(OFFSET($B$24,0,0,ROW()-ROW($B$24),1)+1))</f>
        <v>#VALUE!</v>
      </c>
      <c r="C28" s="234" t="s">
        <v>189</v>
      </c>
      <c r="D28" s="223" t="s">
        <v>29</v>
      </c>
      <c r="E28" s="81" t="s">
        <v>232</v>
      </c>
      <c r="F28" s="234"/>
      <c r="G28" s="231">
        <v>50000</v>
      </c>
      <c r="H28" s="238">
        <v>3</v>
      </c>
      <c r="I28" s="226">
        <f t="shared" si="1"/>
        <v>150000</v>
      </c>
      <c r="J28" s="227"/>
      <c r="K28" s="235"/>
      <c r="L28" s="229"/>
      <c r="M28" s="229"/>
      <c r="N28" s="229"/>
      <c r="O28" s="229"/>
      <c r="P28" s="229"/>
      <c r="Q28" s="229"/>
      <c r="R28" s="229"/>
    </row>
    <row r="29" spans="2:21">
      <c r="B29" s="81" t="e">
        <f t="array" aca="1" ref="B29" ca="1">IF(ISBLANK(INDIRECT("B"&amp;ROW()-1))=1,MAX(OFFSET($B$24,0,0,ROW()-ROW($B$24),1))+COUNTBLANK(OFFSET($B$24,0,0,ROW()-ROW($B$24),1))+1,MAX(OFFSET($B$24,0,0,ROW()-ROW($B$24),1)+1))</f>
        <v>#VALUE!</v>
      </c>
      <c r="C29" s="234" t="s">
        <v>189</v>
      </c>
      <c r="D29" s="223" t="s">
        <v>190</v>
      </c>
      <c r="E29" s="81" t="s">
        <v>233</v>
      </c>
      <c r="F29" s="234"/>
      <c r="G29" s="231">
        <v>50000</v>
      </c>
      <c r="H29" s="238">
        <v>1</v>
      </c>
      <c r="I29" s="226">
        <f t="shared" si="1"/>
        <v>50000</v>
      </c>
      <c r="J29" s="227"/>
      <c r="K29" s="235"/>
      <c r="L29" s="229"/>
      <c r="M29" s="229"/>
      <c r="N29" s="229"/>
      <c r="O29" s="229"/>
      <c r="P29" s="229"/>
      <c r="Q29" s="229"/>
      <c r="R29" s="229"/>
    </row>
    <row r="30" spans="2:21">
      <c r="B30" s="81" t="e">
        <f t="array" aca="1" ref="B30" ca="1">IF(ISBLANK(INDIRECT("B"&amp;ROW()-1))=1,MAX(OFFSET($B$24,0,0,ROW()-ROW($B$24),1))+COUNTBLANK(OFFSET($B$24,0,0,ROW()-ROW($B$24),1))+1,MAX(OFFSET($B$24,0,0,ROW()-ROW($B$24),1)+1))</f>
        <v>#VALUE!</v>
      </c>
      <c r="C30" s="81" t="s">
        <v>191</v>
      </c>
      <c r="D30" s="223" t="s">
        <v>29</v>
      </c>
      <c r="E30" s="81" t="s">
        <v>234</v>
      </c>
      <c r="F30" s="81"/>
      <c r="G30" s="224">
        <v>260000</v>
      </c>
      <c r="H30" s="225">
        <v>1</v>
      </c>
      <c r="I30" s="226">
        <f t="shared" si="1"/>
        <v>260000</v>
      </c>
      <c r="J30" s="227"/>
      <c r="K30" s="228"/>
      <c r="L30" s="229"/>
      <c r="M30" s="229"/>
      <c r="N30" s="229"/>
      <c r="O30" s="229"/>
      <c r="P30" s="229"/>
      <c r="Q30" s="229"/>
      <c r="R30" s="229"/>
    </row>
    <row r="31" spans="2:21">
      <c r="B31" s="81" t="e">
        <f t="array" aca="1" ref="B31" ca="1">IF(ISBLANK(INDIRECT("B"&amp;ROW()-1))=1,MAX(OFFSET($B$24,0,0,ROW()-ROW($B$24),1))+COUNTBLANK(OFFSET($B$24,0,0,ROW()-ROW($B$24),1))+1,MAX(OFFSET($B$24,0,0,ROW()-ROW($B$24),1)+1))</f>
        <v>#VALUE!</v>
      </c>
      <c r="C31" s="81" t="s">
        <v>191</v>
      </c>
      <c r="D31" s="223" t="s">
        <v>53</v>
      </c>
      <c r="E31" s="81" t="s">
        <v>159</v>
      </c>
      <c r="F31" s="81"/>
      <c r="G31" s="224">
        <v>50000</v>
      </c>
      <c r="H31" s="225">
        <v>3</v>
      </c>
      <c r="I31" s="226">
        <f t="shared" si="1"/>
        <v>150000</v>
      </c>
      <c r="J31" s="227"/>
      <c r="K31" s="228"/>
      <c r="L31" s="229"/>
      <c r="M31" s="229"/>
      <c r="N31" s="229"/>
      <c r="O31" s="229"/>
      <c r="P31" s="229"/>
      <c r="Q31" s="229"/>
      <c r="R31" s="229"/>
    </row>
    <row r="32" spans="2:21">
      <c r="B32" s="81" t="e">
        <f t="array" aca="1" ref="B32" ca="1">IF(ISBLANK(INDIRECT("B"&amp;ROW()-1))=1,MAX(OFFSET($B$24,0,0,ROW()-ROW($B$24),1))+COUNTBLANK(OFFSET($B$24,0,0,ROW()-ROW($B$24),1))+1,MAX(OFFSET($B$24,0,0,ROW()-ROW($B$24),1)+1))</f>
        <v>#VALUE!</v>
      </c>
      <c r="C32" s="81" t="s">
        <v>199</v>
      </c>
      <c r="D32" s="223" t="s">
        <v>66</v>
      </c>
      <c r="E32" s="81" t="s">
        <v>235</v>
      </c>
      <c r="F32" s="81"/>
      <c r="G32" s="224">
        <v>200000</v>
      </c>
      <c r="H32" s="225">
        <v>1</v>
      </c>
      <c r="I32" s="226">
        <f t="shared" si="1"/>
        <v>200000</v>
      </c>
      <c r="J32" s="227"/>
      <c r="K32" s="228"/>
      <c r="L32" s="229"/>
      <c r="M32" s="229"/>
      <c r="N32" s="229"/>
      <c r="O32" s="229"/>
      <c r="P32" s="229"/>
      <c r="Q32" s="229"/>
      <c r="R32" s="229"/>
    </row>
    <row r="33" spans="2:18">
      <c r="B33" s="81" t="e">
        <f t="array" aca="1" ref="B33" ca="1">IF(ISBLANK(INDIRECT("B"&amp;ROW()-1))=1,MAX(OFFSET($B$24,0,0,ROW()-ROW($B$24),1))+COUNTBLANK(OFFSET($B$24,0,0,ROW()-ROW($B$24),1))+1,MAX(OFFSET($B$24,0,0,ROW()-ROW($B$24),1)+1))</f>
        <v>#VALUE!</v>
      </c>
      <c r="C33" s="81" t="s">
        <v>192</v>
      </c>
      <c r="D33" s="223" t="s">
        <v>193</v>
      </c>
      <c r="E33" s="81" t="s">
        <v>236</v>
      </c>
      <c r="F33" s="81"/>
      <c r="G33" s="224">
        <v>200000</v>
      </c>
      <c r="H33" s="225">
        <v>1</v>
      </c>
      <c r="I33" s="226">
        <f t="shared" si="1"/>
        <v>200000</v>
      </c>
      <c r="J33" s="227"/>
      <c r="K33" s="228"/>
      <c r="L33" s="229"/>
      <c r="M33" s="229"/>
      <c r="N33" s="229"/>
      <c r="O33" s="229"/>
      <c r="P33" s="229"/>
      <c r="Q33" s="229"/>
      <c r="R33" s="229"/>
    </row>
    <row r="34" spans="2:18">
      <c r="B34" s="81" t="e">
        <f t="array" aca="1" ref="B34" ca="1">IF(ISBLANK(INDIRECT("B"&amp;ROW()-1))=1,MAX(OFFSET($B$24,0,0,ROW()-ROW($B$24),1))+COUNTBLANK(OFFSET($B$24,0,0,ROW()-ROW($B$24),1))+1,MAX(OFFSET($B$24,0,0,ROW()-ROW($B$24),1)+1))</f>
        <v>#VALUE!</v>
      </c>
      <c r="C34" s="234" t="s">
        <v>194</v>
      </c>
      <c r="D34" s="223" t="s">
        <v>57</v>
      </c>
      <c r="E34" s="81" t="s">
        <v>161</v>
      </c>
      <c r="F34" s="234"/>
      <c r="G34" s="231">
        <v>25000</v>
      </c>
      <c r="H34" s="238">
        <v>7</v>
      </c>
      <c r="I34" s="226">
        <f t="shared" si="1"/>
        <v>175000</v>
      </c>
      <c r="J34" s="227"/>
      <c r="K34" s="235"/>
      <c r="L34" s="229"/>
      <c r="M34" s="229"/>
      <c r="N34" s="229"/>
      <c r="O34" s="229"/>
      <c r="P34" s="229"/>
      <c r="Q34" s="229"/>
      <c r="R34" s="229"/>
    </row>
    <row r="35" spans="2:18">
      <c r="B35" s="81" t="e">
        <f t="array" aca="1" ref="B35" ca="1">IF(ISBLANK(INDIRECT("B"&amp;ROW()-1))=1,MAX(OFFSET($B$24,0,0,ROW()-ROW($B$24),1))+COUNTBLANK(OFFSET($B$24,0,0,ROW()-ROW($B$24),1))+1,MAX(OFFSET($B$24,0,0,ROW()-ROW($B$24),1)+1))</f>
        <v>#VALUE!</v>
      </c>
      <c r="C35" s="234" t="s">
        <v>194</v>
      </c>
      <c r="D35" s="223" t="s">
        <v>57</v>
      </c>
      <c r="E35" s="81" t="s">
        <v>163</v>
      </c>
      <c r="F35" s="234" t="s">
        <v>237</v>
      </c>
      <c r="G35" s="231">
        <v>10000</v>
      </c>
      <c r="H35" s="238">
        <v>14</v>
      </c>
      <c r="I35" s="226">
        <f t="shared" si="1"/>
        <v>140000</v>
      </c>
      <c r="J35" s="227"/>
      <c r="K35" s="235"/>
      <c r="L35" s="229"/>
      <c r="M35" s="229"/>
      <c r="N35" s="229"/>
      <c r="O35" s="229"/>
      <c r="P35" s="229"/>
      <c r="Q35" s="229"/>
      <c r="R35" s="229"/>
    </row>
    <row r="36" spans="2:18">
      <c r="B36" s="81" t="e">
        <f t="array" aca="1" ref="B36" ca="1">IF(ISBLANK(INDIRECT("B"&amp;ROW()-1))=1,MAX(OFFSET($B$24,0,0,ROW()-ROW($B$24),1))+COUNTBLANK(OFFSET($B$24,0,0,ROW()-ROW($B$24),1))+1,MAX(OFFSET($B$24,0,0,ROW()-ROW($B$24),1)+1))</f>
        <v>#VALUE!</v>
      </c>
      <c r="C36" s="81" t="s">
        <v>195</v>
      </c>
      <c r="D36" s="223" t="s">
        <v>66</v>
      </c>
      <c r="E36" s="81" t="s">
        <v>235</v>
      </c>
      <c r="F36" s="81"/>
      <c r="G36" s="224">
        <v>200000</v>
      </c>
      <c r="H36" s="225">
        <v>1</v>
      </c>
      <c r="I36" s="226">
        <f t="shared" si="1"/>
        <v>200000</v>
      </c>
      <c r="J36" s="227"/>
      <c r="K36" s="228"/>
      <c r="L36" s="229"/>
      <c r="M36" s="229"/>
      <c r="N36" s="229"/>
      <c r="O36" s="229"/>
      <c r="P36" s="229"/>
      <c r="Q36" s="229"/>
      <c r="R36" s="229"/>
    </row>
    <row r="37" spans="2:18">
      <c r="B37" s="81" t="e">
        <f t="array" aca="1" ref="B37" ca="1">IF(ISBLANK(INDIRECT("B"&amp;ROW()-1))=1,MAX(OFFSET($B$24,0,0,ROW()-ROW($B$24),1))+COUNTBLANK(OFFSET($B$24,0,0,ROW()-ROW($B$24),1))+1,MAX(OFFSET($B$24,0,0,ROW()-ROW($B$24),1)+1))</f>
        <v>#VALUE!</v>
      </c>
      <c r="C37" s="81" t="s">
        <v>196</v>
      </c>
      <c r="D37" s="223" t="s">
        <v>29</v>
      </c>
      <c r="E37" s="81" t="s">
        <v>238</v>
      </c>
      <c r="F37" s="81"/>
      <c r="G37" s="224">
        <v>30000</v>
      </c>
      <c r="H37" s="225">
        <v>3</v>
      </c>
      <c r="I37" s="226">
        <f t="shared" si="1"/>
        <v>90000</v>
      </c>
      <c r="J37" s="227"/>
      <c r="K37" s="228"/>
      <c r="L37" s="229"/>
      <c r="M37" s="229"/>
      <c r="N37" s="229"/>
      <c r="O37" s="229"/>
      <c r="P37" s="229"/>
      <c r="Q37" s="229"/>
      <c r="R37" s="229"/>
    </row>
    <row r="38" spans="2:18">
      <c r="B38" s="81" t="e">
        <f t="array" aca="1" ref="B38" ca="1">IF(ISBLANK(INDIRECT("B"&amp;ROW()-1))=1,MAX(OFFSET($B$24,0,0,ROW()-ROW($B$24),1))+COUNTBLANK(OFFSET($B$24,0,0,ROW()-ROW($B$24),1))+1,MAX(OFFSET($B$24,0,0,ROW()-ROW($B$24),1)+1))</f>
        <v>#VALUE!</v>
      </c>
      <c r="C38" s="81" t="s">
        <v>197</v>
      </c>
      <c r="D38" s="223" t="s">
        <v>53</v>
      </c>
      <c r="E38" s="81" t="s">
        <v>239</v>
      </c>
      <c r="F38" s="81"/>
      <c r="G38" s="224">
        <v>30000</v>
      </c>
      <c r="H38" s="225">
        <v>3</v>
      </c>
      <c r="I38" s="226">
        <f t="shared" si="1"/>
        <v>90000</v>
      </c>
      <c r="J38" s="227"/>
      <c r="K38" s="228"/>
      <c r="L38" s="229"/>
      <c r="M38" s="229"/>
      <c r="N38" s="229"/>
      <c r="O38" s="229"/>
      <c r="P38" s="229"/>
      <c r="Q38" s="229"/>
      <c r="R38" s="229"/>
    </row>
    <row r="39" spans="2:18">
      <c r="B39" s="81" t="e">
        <f t="array" aca="1" ref="B39" ca="1">IF(ISBLANK(INDIRECT("B"&amp;ROW()-1))=1,MAX(OFFSET($B$24,0,0,ROW()-ROW($B$24),1))+COUNTBLANK(OFFSET($B$24,0,0,ROW()-ROW($B$24),1))+1,MAX(OFFSET($B$24,0,0,ROW()-ROW($B$24),1)+1))</f>
        <v>#VALUE!</v>
      </c>
      <c r="C39" s="81" t="s">
        <v>198</v>
      </c>
      <c r="D39" s="223" t="s">
        <v>29</v>
      </c>
      <c r="E39" s="81" t="s">
        <v>157</v>
      </c>
      <c r="F39" s="81"/>
      <c r="G39" s="224">
        <v>10000</v>
      </c>
      <c r="H39" s="225">
        <v>10</v>
      </c>
      <c r="I39" s="226">
        <f t="shared" si="1"/>
        <v>100000</v>
      </c>
      <c r="J39" s="227"/>
      <c r="K39" s="228"/>
      <c r="L39" s="229"/>
      <c r="M39" s="229"/>
      <c r="N39" s="229"/>
      <c r="O39" s="229"/>
      <c r="P39" s="229"/>
      <c r="Q39" s="229"/>
      <c r="R39" s="229"/>
    </row>
    <row r="40" spans="2:18" ht="30" customHeight="1">
      <c r="B40" s="210"/>
      <c r="C40" s="210"/>
      <c r="D40" s="215"/>
      <c r="E40" s="215"/>
      <c r="F40" s="215"/>
      <c r="G40" s="215"/>
      <c r="H40" s="239" t="s">
        <v>155</v>
      </c>
      <c r="I40" s="237">
        <f>SUM(I24:I39)</f>
        <v>3105000</v>
      </c>
      <c r="J40" s="210"/>
      <c r="K40" s="210"/>
      <c r="L40" s="212"/>
      <c r="M40" s="212"/>
      <c r="N40" s="212"/>
      <c r="O40" s="212"/>
      <c r="P40" s="212"/>
      <c r="Q40" s="212"/>
      <c r="R40" s="212"/>
    </row>
    <row r="41" spans="2:18">
      <c r="B41" s="210"/>
      <c r="C41" s="210"/>
      <c r="D41" s="215"/>
      <c r="E41" s="210"/>
      <c r="F41" s="210"/>
      <c r="G41" s="210"/>
      <c r="H41" s="210"/>
      <c r="I41" s="216"/>
      <c r="J41" s="210"/>
      <c r="K41" s="210"/>
      <c r="L41" s="212"/>
      <c r="M41" s="212"/>
      <c r="N41" s="212"/>
      <c r="O41" s="212"/>
      <c r="P41" s="212"/>
      <c r="Q41" s="212"/>
      <c r="R41" s="212"/>
    </row>
    <row r="42" spans="2:18" ht="24">
      <c r="B42" s="214" t="s">
        <v>167</v>
      </c>
      <c r="C42" s="210"/>
      <c r="D42" s="215"/>
      <c r="E42" s="210"/>
      <c r="F42" s="210"/>
      <c r="G42" s="210"/>
      <c r="H42" s="210"/>
      <c r="I42" s="216"/>
      <c r="J42" s="210"/>
      <c r="K42" s="210"/>
      <c r="L42" s="212"/>
      <c r="M42" s="212"/>
      <c r="N42" s="212"/>
      <c r="O42" s="212"/>
      <c r="P42" s="212"/>
      <c r="Q42" s="212"/>
      <c r="R42" s="212"/>
    </row>
    <row r="43" spans="2:18" ht="30" customHeight="1">
      <c r="B43" s="219" t="s">
        <v>12</v>
      </c>
      <c r="C43" s="219" t="s">
        <v>13</v>
      </c>
      <c r="D43" s="220" t="s">
        <v>136</v>
      </c>
      <c r="E43" s="220" t="s">
        <v>137</v>
      </c>
      <c r="F43" s="219" t="s">
        <v>138</v>
      </c>
      <c r="G43" s="219" t="s">
        <v>139</v>
      </c>
      <c r="H43" s="219" t="s">
        <v>140</v>
      </c>
      <c r="I43" s="221" t="s">
        <v>141</v>
      </c>
      <c r="J43" s="221" t="s">
        <v>142</v>
      </c>
      <c r="K43" s="221" t="s">
        <v>143</v>
      </c>
      <c r="L43" s="222"/>
      <c r="M43" s="222"/>
      <c r="N43" s="222"/>
      <c r="O43" s="222"/>
      <c r="P43" s="222"/>
      <c r="Q43" s="222"/>
      <c r="R43" s="222"/>
    </row>
    <row r="44" spans="2:18">
      <c r="B44" s="81">
        <v>1</v>
      </c>
      <c r="C44" s="81" t="s">
        <v>200</v>
      </c>
      <c r="D44" s="223" t="s">
        <v>24</v>
      </c>
      <c r="E44" s="81" t="s">
        <v>168</v>
      </c>
      <c r="F44" s="81" t="s">
        <v>240</v>
      </c>
      <c r="G44" s="224">
        <v>300000</v>
      </c>
      <c r="H44" s="225">
        <v>1</v>
      </c>
      <c r="I44" s="226">
        <f t="shared" ref="I44:I53" si="2">$G44*$H44</f>
        <v>300000</v>
      </c>
      <c r="J44" s="227" t="s">
        <v>146</v>
      </c>
      <c r="K44" s="228">
        <v>44958</v>
      </c>
      <c r="L44" s="229"/>
      <c r="M44" s="229"/>
      <c r="N44" s="229"/>
      <c r="O44" s="229"/>
      <c r="P44" s="229"/>
      <c r="Q44" s="229"/>
      <c r="R44" s="229"/>
    </row>
    <row r="45" spans="2:18">
      <c r="B45" s="225" t="e">
        <f t="array" aca="1" ref="B45" ca="1">IF(ISBLANK(INDIRECT("B"&amp;ROW()-1))=1,MAX(OFFSET($B$44,0,0,ROW()-ROW($B$44),1))+COUNTBLANK(OFFSET($B$44,0,0,ROW()-ROW($B$44),1))+1,MAX(OFFSET($B$44,0,0,ROW()-ROW($B$44),1)+1))</f>
        <v>#VALUE!</v>
      </c>
      <c r="C45" s="81" t="s">
        <v>200</v>
      </c>
      <c r="D45" s="223" t="s">
        <v>24</v>
      </c>
      <c r="E45" s="81" t="s">
        <v>168</v>
      </c>
      <c r="F45" s="81" t="s">
        <v>241</v>
      </c>
      <c r="G45" s="224">
        <v>200000</v>
      </c>
      <c r="H45" s="225">
        <v>1</v>
      </c>
      <c r="I45" s="226">
        <f t="shared" si="2"/>
        <v>200000</v>
      </c>
      <c r="J45" s="227" t="s">
        <v>146</v>
      </c>
      <c r="K45" s="228">
        <v>44958</v>
      </c>
      <c r="L45" s="229"/>
      <c r="M45" s="229"/>
      <c r="N45" s="229"/>
      <c r="O45" s="229"/>
      <c r="P45" s="229"/>
      <c r="Q45" s="229"/>
      <c r="R45" s="229"/>
    </row>
    <row r="46" spans="2:18">
      <c r="B46" s="81" t="e">
        <f t="array" aca="1" ref="B46" ca="1">IF(ISBLANK(INDIRECT("B"&amp;ROW()-1))=1,MAX(OFFSET($B$44,0,0,ROW()-ROW($B$44),1))+COUNTBLANK(OFFSET($B$44,0,0,ROW()-ROW($B$44),1))+1,MAX(OFFSET($B$44,0,0,ROW()-ROW($B$44),1)+1))</f>
        <v>#VALUE!</v>
      </c>
      <c r="C46" s="81" t="s">
        <v>200</v>
      </c>
      <c r="D46" s="223" t="s">
        <v>24</v>
      </c>
      <c r="E46" s="81" t="s">
        <v>168</v>
      </c>
      <c r="F46" s="81" t="s">
        <v>242</v>
      </c>
      <c r="G46" s="224">
        <v>200000</v>
      </c>
      <c r="H46" s="225">
        <v>1</v>
      </c>
      <c r="I46" s="226">
        <f t="shared" si="2"/>
        <v>200000</v>
      </c>
      <c r="J46" s="227" t="s">
        <v>146</v>
      </c>
      <c r="K46" s="228">
        <v>44958</v>
      </c>
      <c r="L46" s="229"/>
      <c r="M46" s="229"/>
      <c r="N46" s="229"/>
      <c r="O46" s="229"/>
      <c r="P46" s="229"/>
      <c r="Q46" s="229"/>
      <c r="R46" s="229"/>
    </row>
    <row r="47" spans="2:18">
      <c r="B47" s="81" t="e">
        <f t="array" aca="1" ref="B47" ca="1">IF(ISBLANK(INDIRECT("B"&amp;ROW()-1))=1,MAX(OFFSET($B$44,0,0,ROW()-ROW($B$44),1))+COUNTBLANK(OFFSET($B$44,0,0,ROW()-ROW($B$44),1))+1,MAX(OFFSET($B$44,0,0,ROW()-ROW($B$44),1)+1))</f>
        <v>#VALUE!</v>
      </c>
      <c r="C47" s="234"/>
      <c r="D47" s="223"/>
      <c r="E47" s="81"/>
      <c r="F47" s="234"/>
      <c r="G47" s="231"/>
      <c r="H47" s="238"/>
      <c r="I47" s="226">
        <f t="shared" si="2"/>
        <v>0</v>
      </c>
      <c r="J47" s="227"/>
      <c r="K47" s="235"/>
      <c r="L47" s="229"/>
      <c r="M47" s="229"/>
      <c r="N47" s="229"/>
      <c r="O47" s="229"/>
      <c r="P47" s="229"/>
      <c r="Q47" s="229"/>
      <c r="R47" s="229"/>
    </row>
    <row r="48" spans="2:18">
      <c r="B48" s="81" t="e">
        <f t="array" aca="1" ref="B48" ca="1">IF(ISBLANK(INDIRECT("B"&amp;ROW()-1))=1,MAX(OFFSET($B$44,0,0,ROW()-ROW($B$44),1))+COUNTBLANK(OFFSET($B$44,0,0,ROW()-ROW($B$44),1))+1,MAX(OFFSET($B$44,0,0,ROW()-ROW($B$44),1)+1))</f>
        <v>#VALUE!</v>
      </c>
      <c r="C48" s="234"/>
      <c r="D48" s="223"/>
      <c r="E48" s="81"/>
      <c r="F48" s="234"/>
      <c r="G48" s="231"/>
      <c r="H48" s="238"/>
      <c r="I48" s="226">
        <f t="shared" si="2"/>
        <v>0</v>
      </c>
      <c r="J48" s="227"/>
      <c r="K48" s="235"/>
      <c r="L48" s="229"/>
      <c r="M48" s="229"/>
      <c r="N48" s="229"/>
      <c r="O48" s="229"/>
      <c r="P48" s="229"/>
      <c r="Q48" s="229"/>
      <c r="R48" s="229"/>
    </row>
    <row r="49" spans="2:18">
      <c r="B49" s="81" t="e">
        <f t="array" aca="1" ref="B49" ca="1">IF(ISBLANK(INDIRECT("B"&amp;ROW()-1))=1,MAX(OFFSET($B$44,0,0,ROW()-ROW($B$44),1))+COUNTBLANK(OFFSET($B$44,0,0,ROW()-ROW($B$44),1))+1,MAX(OFFSET($B$44,0,0,ROW()-ROW($B$44),1)+1))</f>
        <v>#VALUE!</v>
      </c>
      <c r="C49" s="234"/>
      <c r="D49" s="223"/>
      <c r="E49" s="81"/>
      <c r="F49" s="234"/>
      <c r="G49" s="231"/>
      <c r="H49" s="238"/>
      <c r="I49" s="226">
        <f t="shared" si="2"/>
        <v>0</v>
      </c>
      <c r="J49" s="227"/>
      <c r="K49" s="235"/>
      <c r="L49" s="229"/>
      <c r="M49" s="229"/>
      <c r="N49" s="229"/>
      <c r="O49" s="229"/>
      <c r="P49" s="229"/>
      <c r="Q49" s="229"/>
      <c r="R49" s="229"/>
    </row>
    <row r="50" spans="2:18">
      <c r="B50" s="81" t="e">
        <f t="array" aca="1" ref="B50" ca="1">IF(ISBLANK(INDIRECT("B"&amp;ROW()-1))=1,MAX(OFFSET($B$44,0,0,ROW()-ROW($B$44),1))+COUNTBLANK(OFFSET($B$44,0,0,ROW()-ROW($B$44),1))+1,MAX(OFFSET($B$44,0,0,ROW()-ROW($B$44),1)+1))</f>
        <v>#VALUE!</v>
      </c>
      <c r="C50" s="81"/>
      <c r="D50" s="223"/>
      <c r="E50" s="81"/>
      <c r="F50" s="81"/>
      <c r="G50" s="224"/>
      <c r="H50" s="225"/>
      <c r="I50" s="226">
        <f t="shared" si="2"/>
        <v>0</v>
      </c>
      <c r="J50" s="227"/>
      <c r="K50" s="228"/>
      <c r="L50" s="229"/>
      <c r="M50" s="229"/>
      <c r="N50" s="229"/>
      <c r="O50" s="229"/>
      <c r="P50" s="229"/>
      <c r="Q50" s="229"/>
      <c r="R50" s="229"/>
    </row>
    <row r="51" spans="2:18">
      <c r="B51" s="81" t="e">
        <f t="array" aca="1" ref="B51" ca="1">IF(ISBLANK(INDIRECT("B"&amp;ROW()-1))=1,MAX(OFFSET($B$44,0,0,ROW()-ROW($B$44),1))+COUNTBLANK(OFFSET($B$44,0,0,ROW()-ROW($B$44),1))+1,MAX(OFFSET($B$44,0,0,ROW()-ROW($B$44),1)+1))</f>
        <v>#VALUE!</v>
      </c>
      <c r="C51" s="81"/>
      <c r="D51" s="223"/>
      <c r="E51" s="81"/>
      <c r="F51" s="81"/>
      <c r="G51" s="224"/>
      <c r="H51" s="225"/>
      <c r="I51" s="226">
        <f t="shared" si="2"/>
        <v>0</v>
      </c>
      <c r="J51" s="227"/>
      <c r="K51" s="228"/>
      <c r="L51" s="229"/>
      <c r="M51" s="229"/>
      <c r="N51" s="229"/>
      <c r="O51" s="229"/>
      <c r="P51" s="229"/>
      <c r="Q51" s="229"/>
      <c r="R51" s="229"/>
    </row>
    <row r="52" spans="2:18">
      <c r="B52" s="81" t="e">
        <f t="array" aca="1" ref="B52" ca="1">IF(ISBLANK(INDIRECT("B"&amp;ROW()-1))=1,MAX(OFFSET($B$44,0,0,ROW()-ROW($B$44),1))+COUNTBLANK(OFFSET($B$44,0,0,ROW()-ROW($B$44),1))+1,MAX(OFFSET($B$44,0,0,ROW()-ROW($B$44),1)+1))</f>
        <v>#VALUE!</v>
      </c>
      <c r="C52" s="81"/>
      <c r="D52" s="223"/>
      <c r="E52" s="81"/>
      <c r="F52" s="81"/>
      <c r="G52" s="224"/>
      <c r="H52" s="225"/>
      <c r="I52" s="226">
        <f t="shared" si="2"/>
        <v>0</v>
      </c>
      <c r="J52" s="227"/>
      <c r="K52" s="228"/>
      <c r="L52" s="229"/>
      <c r="M52" s="229"/>
      <c r="N52" s="229"/>
      <c r="O52" s="229"/>
      <c r="P52" s="229"/>
      <c r="Q52" s="229"/>
      <c r="R52" s="229"/>
    </row>
    <row r="53" spans="2:18">
      <c r="B53" s="81" t="e">
        <f t="array" aca="1" ref="B53" ca="1">IF(ISBLANK(INDIRECT("B"&amp;ROW()-1))=1,MAX(OFFSET($B$44,0,0,ROW()-ROW($B$44),1))+COUNTBLANK(OFFSET($B$44,0,0,ROW()-ROW($B$44),1))+1,MAX(OFFSET($B$44,0,0,ROW()-ROW($B$44),1)+1))</f>
        <v>#VALUE!</v>
      </c>
      <c r="C53" s="81"/>
      <c r="D53" s="223"/>
      <c r="E53" s="81"/>
      <c r="F53" s="81"/>
      <c r="G53" s="224"/>
      <c r="H53" s="225"/>
      <c r="I53" s="226">
        <f t="shared" si="2"/>
        <v>0</v>
      </c>
      <c r="J53" s="227"/>
      <c r="K53" s="228"/>
      <c r="L53" s="229"/>
      <c r="M53" s="229"/>
      <c r="N53" s="229"/>
      <c r="O53" s="229"/>
      <c r="P53" s="229"/>
      <c r="Q53" s="229"/>
      <c r="R53" s="229"/>
    </row>
    <row r="54" spans="2:18" ht="30" customHeight="1">
      <c r="B54" s="210"/>
      <c r="C54" s="210"/>
      <c r="D54" s="215"/>
      <c r="E54" s="215"/>
      <c r="F54" s="215"/>
      <c r="G54" s="215"/>
      <c r="H54" s="236" t="s">
        <v>155</v>
      </c>
      <c r="I54" s="237">
        <f>SUM(I44:I53)</f>
        <v>700000</v>
      </c>
      <c r="J54" s="210"/>
      <c r="K54" s="210"/>
      <c r="L54" s="212"/>
      <c r="M54" s="212"/>
      <c r="N54" s="212"/>
      <c r="O54" s="212"/>
      <c r="P54" s="212"/>
      <c r="Q54" s="212"/>
      <c r="R54" s="212"/>
    </row>
    <row r="55" spans="2:18">
      <c r="B55" s="210"/>
      <c r="C55" s="210"/>
      <c r="D55" s="215"/>
      <c r="E55" s="210"/>
      <c r="F55" s="210"/>
      <c r="G55" s="210"/>
      <c r="H55" s="210"/>
      <c r="I55" s="216"/>
      <c r="J55" s="210"/>
      <c r="K55" s="210"/>
      <c r="L55" s="212"/>
      <c r="M55" s="212"/>
      <c r="N55" s="212"/>
      <c r="O55" s="212"/>
      <c r="P55" s="212"/>
      <c r="Q55" s="212"/>
      <c r="R55" s="212"/>
    </row>
    <row r="56" spans="2:18" ht="24">
      <c r="B56" s="214" t="s">
        <v>171</v>
      </c>
      <c r="C56" s="210"/>
      <c r="D56" s="215"/>
      <c r="E56" s="210"/>
      <c r="F56" s="210"/>
      <c r="G56" s="210"/>
      <c r="H56" s="210"/>
      <c r="I56" s="216"/>
      <c r="J56" s="210"/>
      <c r="K56" s="210"/>
      <c r="L56" s="212"/>
      <c r="M56" s="212"/>
      <c r="N56" s="212"/>
      <c r="O56" s="212"/>
      <c r="P56" s="212"/>
      <c r="Q56" s="212"/>
      <c r="R56" s="212"/>
    </row>
    <row r="57" spans="2:18" ht="30" customHeight="1">
      <c r="B57" s="219" t="s">
        <v>12</v>
      </c>
      <c r="C57" s="219" t="s">
        <v>13</v>
      </c>
      <c r="D57" s="220" t="s">
        <v>136</v>
      </c>
      <c r="E57" s="220" t="s">
        <v>137</v>
      </c>
      <c r="F57" s="219" t="s">
        <v>138</v>
      </c>
      <c r="G57" s="219" t="s">
        <v>139</v>
      </c>
      <c r="H57" s="219" t="s">
        <v>140</v>
      </c>
      <c r="I57" s="221" t="s">
        <v>141</v>
      </c>
      <c r="J57" s="221" t="s">
        <v>142</v>
      </c>
      <c r="K57" s="221" t="s">
        <v>143</v>
      </c>
      <c r="L57" s="222"/>
      <c r="M57" s="222"/>
      <c r="N57" s="222"/>
      <c r="O57" s="222"/>
      <c r="P57" s="222"/>
      <c r="Q57" s="222"/>
      <c r="R57" s="222"/>
    </row>
    <row r="58" spans="2:18">
      <c r="B58" s="81">
        <v>1</v>
      </c>
      <c r="C58" s="81" t="s">
        <v>201</v>
      </c>
      <c r="D58" s="223" t="s">
        <v>70</v>
      </c>
      <c r="E58" s="81" t="s">
        <v>174</v>
      </c>
      <c r="F58" s="81" t="s">
        <v>243</v>
      </c>
      <c r="G58" s="224">
        <v>10000</v>
      </c>
      <c r="H58" s="225">
        <v>6</v>
      </c>
      <c r="I58" s="226">
        <f t="shared" ref="I58:I67" si="3">$G58*$H58</f>
        <v>60000</v>
      </c>
      <c r="J58" s="227"/>
      <c r="K58" s="228"/>
      <c r="L58" s="229"/>
      <c r="M58" s="229"/>
      <c r="N58" s="229"/>
      <c r="O58" s="229"/>
      <c r="P58" s="229"/>
      <c r="Q58" s="229"/>
      <c r="R58" s="229"/>
    </row>
    <row r="59" spans="2:18">
      <c r="B59" s="225" t="e">
        <f t="array" aca="1" ref="B59" ca="1">IF(ISBLANK(INDIRECT("B"&amp;ROW()-1))=1,MAX(OFFSET($B$58,0,0,ROW()-ROW($B$58),1))+COUNTBLANK(OFFSET($B$58,0,0,ROW()-ROW($B$58),1))+1,MAX(OFFSET($B$58,0,0,ROW()-ROW($B$58),1)+1))</f>
        <v>#VALUE!</v>
      </c>
      <c r="C59" s="81" t="s">
        <v>201</v>
      </c>
      <c r="D59" s="223" t="s">
        <v>70</v>
      </c>
      <c r="E59" s="81" t="s">
        <v>244</v>
      </c>
      <c r="F59" s="81"/>
      <c r="G59" s="224">
        <v>40000</v>
      </c>
      <c r="H59" s="225">
        <v>1</v>
      </c>
      <c r="I59" s="226">
        <f t="shared" si="3"/>
        <v>40000</v>
      </c>
      <c r="J59" s="227"/>
      <c r="K59" s="228"/>
      <c r="L59" s="229"/>
      <c r="M59" s="229"/>
      <c r="N59" s="229"/>
      <c r="O59" s="229"/>
      <c r="P59" s="229"/>
      <c r="Q59" s="229"/>
      <c r="R59" s="229"/>
    </row>
    <row r="60" spans="2:18">
      <c r="B60" s="81" t="e">
        <f t="array" aca="1" ref="B60" ca="1">IF(ISBLANK(INDIRECT("B"&amp;ROW()-1))=1,MAX(OFFSET($B$58,0,0,ROW()-ROW($B$58),1))+COUNTBLANK(OFFSET($B$58,0,0,ROW()-ROW($B$58),1))+1,MAX(OFFSET($B$58,0,0,ROW()-ROW($B$58),1)+1))</f>
        <v>#VALUE!</v>
      </c>
      <c r="C60" s="81" t="s">
        <v>202</v>
      </c>
      <c r="D60" s="223" t="s">
        <v>203</v>
      </c>
      <c r="E60" s="81" t="s">
        <v>245</v>
      </c>
      <c r="F60" s="81"/>
      <c r="G60" s="224">
        <v>300</v>
      </c>
      <c r="H60" s="225">
        <v>650</v>
      </c>
      <c r="I60" s="226">
        <f t="shared" si="3"/>
        <v>195000</v>
      </c>
      <c r="J60" s="227"/>
      <c r="K60" s="228"/>
      <c r="L60" s="229"/>
      <c r="M60" s="229"/>
      <c r="N60" s="229"/>
      <c r="O60" s="229"/>
      <c r="P60" s="229"/>
      <c r="Q60" s="229"/>
      <c r="R60" s="229"/>
    </row>
    <row r="61" spans="2:18">
      <c r="B61" s="81" t="e">
        <f t="array" aca="1" ref="B61" ca="1">IF(ISBLANK(INDIRECT("B"&amp;ROW()-1))=1,MAX(OFFSET($B$58,0,0,ROW()-ROW($B$58),1))+COUNTBLANK(OFFSET($B$58,0,0,ROW()-ROW($B$58),1))+1,MAX(OFFSET($B$58,0,0,ROW()-ROW($B$58),1)+1))</f>
        <v>#VALUE!</v>
      </c>
      <c r="C61" s="81"/>
      <c r="D61" s="223"/>
      <c r="E61" s="81"/>
      <c r="F61" s="234"/>
      <c r="G61" s="231"/>
      <c r="H61" s="238"/>
      <c r="I61" s="226">
        <f t="shared" si="3"/>
        <v>0</v>
      </c>
      <c r="J61" s="227"/>
      <c r="K61" s="235"/>
      <c r="L61" s="229"/>
      <c r="M61" s="229"/>
      <c r="N61" s="229"/>
      <c r="O61" s="229"/>
      <c r="P61" s="229"/>
      <c r="Q61" s="229"/>
      <c r="R61" s="229"/>
    </row>
    <row r="62" spans="2:18">
      <c r="B62" s="81" t="e">
        <f t="array" aca="1" ref="B62" ca="1">IF(ISBLANK(INDIRECT("B"&amp;ROW()-1))=1,MAX(OFFSET($B$58,0,0,ROW()-ROW($B$58),1))+COUNTBLANK(OFFSET($B$58,0,0,ROW()-ROW($B$58),1))+1,MAX(OFFSET($B$58,0,0,ROW()-ROW($B$58),1)+1))</f>
        <v>#VALUE!</v>
      </c>
      <c r="C62" s="234"/>
      <c r="D62" s="223"/>
      <c r="E62" s="81"/>
      <c r="F62" s="234"/>
      <c r="G62" s="231"/>
      <c r="H62" s="238"/>
      <c r="I62" s="226">
        <f t="shared" si="3"/>
        <v>0</v>
      </c>
      <c r="J62" s="227"/>
      <c r="K62" s="235"/>
      <c r="L62" s="229"/>
      <c r="M62" s="229"/>
      <c r="N62" s="229"/>
      <c r="O62" s="229"/>
      <c r="P62" s="229"/>
      <c r="Q62" s="229"/>
      <c r="R62" s="229"/>
    </row>
    <row r="63" spans="2:18">
      <c r="B63" s="81" t="e">
        <f t="array" aca="1" ref="B63" ca="1">IF(ISBLANK(INDIRECT("B"&amp;ROW()-1))=1,MAX(OFFSET($B$58,0,0,ROW()-ROW($B$58),1))+COUNTBLANK(OFFSET($B$58,0,0,ROW()-ROW($B$58),1))+1,MAX(OFFSET($B$58,0,0,ROW()-ROW($B$58),1)+1))</f>
        <v>#VALUE!</v>
      </c>
      <c r="C63" s="234"/>
      <c r="D63" s="223"/>
      <c r="E63" s="81"/>
      <c r="F63" s="234"/>
      <c r="G63" s="231"/>
      <c r="H63" s="238"/>
      <c r="I63" s="226">
        <f t="shared" si="3"/>
        <v>0</v>
      </c>
      <c r="J63" s="227"/>
      <c r="K63" s="235"/>
      <c r="L63" s="229"/>
      <c r="M63" s="229"/>
      <c r="N63" s="229"/>
      <c r="O63" s="229"/>
      <c r="P63" s="229"/>
      <c r="Q63" s="229"/>
      <c r="R63" s="229"/>
    </row>
    <row r="64" spans="2:18">
      <c r="B64" s="81" t="e">
        <f t="array" aca="1" ref="B64" ca="1">IF(ISBLANK(INDIRECT("B"&amp;ROW()-1))=1,MAX(OFFSET($B$58,0,0,ROW()-ROW($B$58),1))+COUNTBLANK(OFFSET($B$58,0,0,ROW()-ROW($B$58),1))+1,MAX(OFFSET($B$58,0,0,ROW()-ROW($B$58),1)+1))</f>
        <v>#VALUE!</v>
      </c>
      <c r="C64" s="81"/>
      <c r="D64" s="223"/>
      <c r="E64" s="81"/>
      <c r="F64" s="81"/>
      <c r="G64" s="224"/>
      <c r="H64" s="225"/>
      <c r="I64" s="226">
        <f t="shared" si="3"/>
        <v>0</v>
      </c>
      <c r="J64" s="227"/>
      <c r="K64" s="228"/>
      <c r="L64" s="229"/>
      <c r="M64" s="229"/>
      <c r="N64" s="229"/>
      <c r="O64" s="229"/>
      <c r="P64" s="229"/>
      <c r="Q64" s="229"/>
      <c r="R64" s="229"/>
    </row>
    <row r="65" spans="2:18">
      <c r="B65" s="81" t="e">
        <f t="array" aca="1" ref="B65" ca="1">IF(ISBLANK(INDIRECT("B"&amp;ROW()-1))=1,MAX(OFFSET($B$58,0,0,ROW()-ROW($B$58),1))+COUNTBLANK(OFFSET($B$58,0,0,ROW()-ROW($B$58),1))+1,MAX(OFFSET($B$58,0,0,ROW()-ROW($B$58),1)+1))</f>
        <v>#VALUE!</v>
      </c>
      <c r="C65" s="81"/>
      <c r="D65" s="223"/>
      <c r="E65" s="81"/>
      <c r="F65" s="81"/>
      <c r="G65" s="224"/>
      <c r="H65" s="225"/>
      <c r="I65" s="226">
        <f t="shared" si="3"/>
        <v>0</v>
      </c>
      <c r="J65" s="227"/>
      <c r="K65" s="228"/>
      <c r="L65" s="229"/>
      <c r="M65" s="229"/>
      <c r="N65" s="229"/>
      <c r="O65" s="229"/>
      <c r="P65" s="229"/>
      <c r="Q65" s="229"/>
      <c r="R65" s="229"/>
    </row>
    <row r="66" spans="2:18">
      <c r="B66" s="81" t="e">
        <f t="array" aca="1" ref="B66" ca="1">IF(ISBLANK(INDIRECT("B"&amp;ROW()-1))=1,MAX(OFFSET($B$58,0,0,ROW()-ROW($B$58),1))+COUNTBLANK(OFFSET($B$58,0,0,ROW()-ROW($B$58),1))+1,MAX(OFFSET($B$58,0,0,ROW()-ROW($B$58),1)+1))</f>
        <v>#VALUE!</v>
      </c>
      <c r="C66" s="81"/>
      <c r="D66" s="223"/>
      <c r="E66" s="81"/>
      <c r="F66" s="81"/>
      <c r="G66" s="224"/>
      <c r="H66" s="225"/>
      <c r="I66" s="226">
        <f t="shared" si="3"/>
        <v>0</v>
      </c>
      <c r="J66" s="227"/>
      <c r="K66" s="228"/>
      <c r="L66" s="229"/>
      <c r="M66" s="229"/>
      <c r="N66" s="229"/>
      <c r="O66" s="229"/>
      <c r="P66" s="229"/>
      <c r="Q66" s="229"/>
      <c r="R66" s="229"/>
    </row>
    <row r="67" spans="2:18">
      <c r="B67" s="81" t="e">
        <f t="array" aca="1" ref="B67" ca="1">IF(ISBLANK(INDIRECT("B"&amp;ROW()-1))=1,MAX(OFFSET($B$58,0,0,ROW()-ROW($B$58),1))+COUNTBLANK(OFFSET($B$58,0,0,ROW()-ROW($B$58),1))+1,MAX(OFFSET($B$58,0,0,ROW()-ROW($B$58),1)+1))</f>
        <v>#VALUE!</v>
      </c>
      <c r="C67" s="81"/>
      <c r="D67" s="223"/>
      <c r="E67" s="81"/>
      <c r="F67" s="81"/>
      <c r="G67" s="224"/>
      <c r="H67" s="225"/>
      <c r="I67" s="226">
        <f t="shared" si="3"/>
        <v>0</v>
      </c>
      <c r="J67" s="227"/>
      <c r="K67" s="228"/>
      <c r="L67" s="229"/>
      <c r="M67" s="229"/>
      <c r="N67" s="229"/>
      <c r="O67" s="229"/>
      <c r="P67" s="229"/>
      <c r="Q67" s="229"/>
      <c r="R67" s="229"/>
    </row>
    <row r="68" spans="2:18" ht="30" customHeight="1">
      <c r="B68" s="210"/>
      <c r="C68" s="210"/>
      <c r="D68" s="215"/>
      <c r="E68" s="215"/>
      <c r="F68" s="215"/>
      <c r="G68" s="215"/>
      <c r="H68" s="236" t="s">
        <v>155</v>
      </c>
      <c r="I68" s="237">
        <f>SUM(I58:I67)</f>
        <v>295000</v>
      </c>
      <c r="J68" s="210"/>
      <c r="K68" s="210"/>
      <c r="L68" s="212"/>
      <c r="M68" s="212"/>
      <c r="N68" s="212"/>
      <c r="O68" s="212"/>
      <c r="P68" s="212"/>
      <c r="Q68" s="212"/>
      <c r="R68" s="212"/>
    </row>
    <row r="69" spans="2:18">
      <c r="B69" s="210"/>
      <c r="C69" s="210"/>
      <c r="D69" s="215"/>
      <c r="E69" s="215"/>
      <c r="F69" s="215"/>
      <c r="G69" s="215"/>
      <c r="H69" s="210"/>
      <c r="I69" s="240"/>
      <c r="J69" s="210"/>
      <c r="K69" s="210"/>
      <c r="L69" s="212"/>
      <c r="M69" s="212"/>
      <c r="N69" s="212"/>
      <c r="O69" s="212"/>
      <c r="P69" s="212"/>
      <c r="Q69" s="212"/>
      <c r="R69" s="212"/>
    </row>
    <row r="70" spans="2:18">
      <c r="B70" s="210"/>
      <c r="C70" s="210"/>
      <c r="D70" s="215"/>
      <c r="E70" s="215"/>
      <c r="F70" s="215"/>
      <c r="G70" s="215"/>
      <c r="H70" s="210"/>
      <c r="I70" s="240"/>
      <c r="J70" s="210"/>
      <c r="K70" s="210"/>
      <c r="L70" s="212"/>
      <c r="M70" s="212"/>
      <c r="N70" s="212"/>
      <c r="O70" s="212"/>
      <c r="P70" s="212"/>
      <c r="Q70" s="212"/>
      <c r="R70" s="212"/>
    </row>
    <row r="71" spans="2:18" ht="24">
      <c r="B71" s="214" t="s">
        <v>176</v>
      </c>
      <c r="C71" s="210"/>
      <c r="D71" s="215"/>
      <c r="E71" s="210"/>
      <c r="F71" s="210"/>
      <c r="G71" s="210"/>
      <c r="H71" s="210"/>
      <c r="I71" s="216"/>
      <c r="J71" s="210"/>
      <c r="K71" s="210"/>
      <c r="L71" s="212"/>
      <c r="M71" s="212"/>
      <c r="N71" s="212"/>
      <c r="O71" s="212"/>
      <c r="P71" s="212"/>
      <c r="Q71" s="212"/>
      <c r="R71" s="212"/>
    </row>
    <row r="72" spans="2:18" ht="30" customHeight="1">
      <c r="B72" s="219" t="s">
        <v>12</v>
      </c>
      <c r="C72" s="219" t="s">
        <v>13</v>
      </c>
      <c r="D72" s="220" t="s">
        <v>136</v>
      </c>
      <c r="E72" s="220" t="s">
        <v>137</v>
      </c>
      <c r="F72" s="219" t="s">
        <v>138</v>
      </c>
      <c r="G72" s="219" t="s">
        <v>139</v>
      </c>
      <c r="H72" s="219" t="s">
        <v>140</v>
      </c>
      <c r="I72" s="221" t="s">
        <v>141</v>
      </c>
      <c r="J72" s="221" t="s">
        <v>142</v>
      </c>
      <c r="K72" s="221" t="s">
        <v>143</v>
      </c>
      <c r="L72" s="222"/>
      <c r="M72" s="222"/>
      <c r="N72" s="222"/>
      <c r="O72" s="222"/>
      <c r="P72" s="222"/>
      <c r="Q72" s="222"/>
      <c r="R72" s="222"/>
    </row>
    <row r="73" spans="2:18">
      <c r="B73" s="81">
        <v>1</v>
      </c>
      <c r="C73" s="81" t="s">
        <v>204</v>
      </c>
      <c r="D73" s="223" t="s">
        <v>68</v>
      </c>
      <c r="E73" s="81" t="s">
        <v>246</v>
      </c>
      <c r="F73" s="81"/>
      <c r="G73" s="224">
        <v>50000</v>
      </c>
      <c r="H73" s="225">
        <v>3</v>
      </c>
      <c r="I73" s="226">
        <f t="shared" ref="I73:I82" si="4">$G73*$H73</f>
        <v>150000</v>
      </c>
      <c r="J73" s="227"/>
      <c r="K73" s="228"/>
      <c r="L73" s="229"/>
      <c r="M73" s="229"/>
      <c r="N73" s="229"/>
      <c r="O73" s="229"/>
      <c r="P73" s="229"/>
      <c r="Q73" s="229"/>
      <c r="R73" s="229"/>
    </row>
    <row r="74" spans="2:18">
      <c r="B74" s="225" t="e">
        <f t="array" aca="1" ref="B74" ca="1">IF(ISBLANK(INDIRECT("B"&amp;ROW()-1))=1,MAX(OFFSET($B$73,0,0,ROW()-ROW($B$73),1))+COUNTBLANK(OFFSET($B$73,0,0,ROW()-ROW($B$73),1))+1,MAX(OFFSET($B$73,0,0,ROW()-ROW($B$73),1)+1))</f>
        <v>#VALUE!</v>
      </c>
      <c r="C74" s="81" t="s">
        <v>205</v>
      </c>
      <c r="D74" s="223" t="s">
        <v>68</v>
      </c>
      <c r="E74" s="81" t="s">
        <v>247</v>
      </c>
      <c r="F74" s="81"/>
      <c r="G74" s="224">
        <v>50000</v>
      </c>
      <c r="H74" s="225">
        <v>3</v>
      </c>
      <c r="I74" s="226">
        <f t="shared" si="4"/>
        <v>150000</v>
      </c>
      <c r="J74" s="227"/>
      <c r="K74" s="228"/>
      <c r="L74" s="229"/>
      <c r="M74" s="229"/>
      <c r="N74" s="229"/>
      <c r="O74" s="229"/>
      <c r="P74" s="229"/>
      <c r="Q74" s="229"/>
      <c r="R74" s="229"/>
    </row>
    <row r="75" spans="2:18">
      <c r="B75" s="81" t="e">
        <f t="array" aca="1" ref="B75" ca="1">IF(ISBLANK(INDIRECT("B"&amp;ROW()-1))=1,MAX(OFFSET($B$73,0,0,ROW()-ROW($B$73),1))+COUNTBLANK(OFFSET($B$73,0,0,ROW()-ROW($B$73),1))+1,MAX(OFFSET($B$73,0,0,ROW()-ROW($B$73),1)+1))</f>
        <v>#VALUE!</v>
      </c>
      <c r="C75" s="81" t="s">
        <v>206</v>
      </c>
      <c r="D75" s="223" t="s">
        <v>68</v>
      </c>
      <c r="E75" s="81" t="s">
        <v>248</v>
      </c>
      <c r="F75" s="81"/>
      <c r="G75" s="224">
        <v>200000</v>
      </c>
      <c r="H75" s="225">
        <v>1</v>
      </c>
      <c r="I75" s="226">
        <f t="shared" si="4"/>
        <v>200000</v>
      </c>
      <c r="J75" s="227"/>
      <c r="K75" s="228"/>
      <c r="L75" s="229"/>
      <c r="M75" s="229"/>
      <c r="N75" s="229"/>
      <c r="O75" s="229"/>
      <c r="P75" s="229"/>
      <c r="Q75" s="229"/>
      <c r="R75" s="229"/>
    </row>
    <row r="76" spans="2:18">
      <c r="B76" s="81" t="e">
        <f t="array" aca="1" ref="B76" ca="1">IF(ISBLANK(INDIRECT("B"&amp;ROW()-1))=1,MAX(OFFSET($B$73,0,0,ROW()-ROW($B$73),1))+COUNTBLANK(OFFSET($B$73,0,0,ROW()-ROW($B$73),1))+1,MAX(OFFSET($B$73,0,0,ROW()-ROW($B$73),1)+1))</f>
        <v>#VALUE!</v>
      </c>
      <c r="C76" s="81"/>
      <c r="D76" s="223"/>
      <c r="E76" s="81"/>
      <c r="F76" s="234"/>
      <c r="G76" s="231"/>
      <c r="H76" s="238"/>
      <c r="I76" s="226">
        <f t="shared" si="4"/>
        <v>0</v>
      </c>
      <c r="J76" s="227"/>
      <c r="K76" s="235"/>
      <c r="L76" s="229"/>
      <c r="M76" s="229"/>
      <c r="N76" s="229"/>
      <c r="O76" s="229"/>
      <c r="P76" s="229"/>
      <c r="Q76" s="229"/>
      <c r="R76" s="229"/>
    </row>
    <row r="77" spans="2:18">
      <c r="B77" s="81" t="e">
        <f t="array" aca="1" ref="B77" ca="1">IF(ISBLANK(INDIRECT("B"&amp;ROW()-1))=1,MAX(OFFSET($B$73,0,0,ROW()-ROW($B$73),1))+COUNTBLANK(OFFSET($B$73,0,0,ROW()-ROW($B$73),1))+1,MAX(OFFSET($B$73,0,0,ROW()-ROW($B$73),1)+1))</f>
        <v>#VALUE!</v>
      </c>
      <c r="C77" s="234"/>
      <c r="D77" s="223"/>
      <c r="E77" s="81"/>
      <c r="F77" s="234"/>
      <c r="G77" s="231"/>
      <c r="H77" s="238"/>
      <c r="I77" s="226">
        <f t="shared" si="4"/>
        <v>0</v>
      </c>
      <c r="J77" s="227"/>
      <c r="K77" s="235"/>
      <c r="L77" s="229"/>
      <c r="M77" s="229"/>
      <c r="N77" s="229"/>
      <c r="O77" s="229"/>
      <c r="P77" s="229"/>
      <c r="Q77" s="229"/>
      <c r="R77" s="229"/>
    </row>
    <row r="78" spans="2:18">
      <c r="B78" s="81" t="e">
        <f t="array" aca="1" ref="B78" ca="1">IF(ISBLANK(INDIRECT("B"&amp;ROW()-1))=1,MAX(OFFSET($B$73,0,0,ROW()-ROW($B$73),1))+COUNTBLANK(OFFSET($B$73,0,0,ROW()-ROW($B$73),1))+1,MAX(OFFSET($B$73,0,0,ROW()-ROW($B$73),1)+1))</f>
        <v>#VALUE!</v>
      </c>
      <c r="C78" s="234"/>
      <c r="D78" s="223"/>
      <c r="E78" s="81"/>
      <c r="F78" s="234"/>
      <c r="G78" s="231"/>
      <c r="H78" s="238"/>
      <c r="I78" s="226">
        <f t="shared" si="4"/>
        <v>0</v>
      </c>
      <c r="J78" s="227"/>
      <c r="K78" s="235"/>
      <c r="L78" s="229"/>
      <c r="M78" s="229"/>
      <c r="N78" s="229"/>
      <c r="O78" s="229"/>
      <c r="P78" s="229"/>
      <c r="Q78" s="229"/>
      <c r="R78" s="229"/>
    </row>
    <row r="79" spans="2:18">
      <c r="B79" s="81" t="e">
        <f t="array" aca="1" ref="B79" ca="1">IF(ISBLANK(INDIRECT("B"&amp;ROW()-1))=1,MAX(OFFSET($B$73,0,0,ROW()-ROW($B$73),1))+COUNTBLANK(OFFSET($B$73,0,0,ROW()-ROW($B$73),1))+1,MAX(OFFSET($B$73,0,0,ROW()-ROW($B$73),1)+1))</f>
        <v>#VALUE!</v>
      </c>
      <c r="C79" s="81"/>
      <c r="D79" s="223"/>
      <c r="E79" s="81"/>
      <c r="F79" s="81"/>
      <c r="G79" s="224"/>
      <c r="H79" s="225"/>
      <c r="I79" s="226">
        <f t="shared" si="4"/>
        <v>0</v>
      </c>
      <c r="J79" s="227"/>
      <c r="K79" s="228"/>
      <c r="L79" s="229"/>
      <c r="M79" s="229"/>
      <c r="N79" s="229"/>
      <c r="O79" s="229"/>
      <c r="P79" s="229"/>
      <c r="Q79" s="229"/>
      <c r="R79" s="229"/>
    </row>
    <row r="80" spans="2:18">
      <c r="B80" s="81" t="e">
        <f t="array" aca="1" ref="B80" ca="1">IF(ISBLANK(INDIRECT("B"&amp;ROW()-1))=1,MAX(OFFSET($B$73,0,0,ROW()-ROW($B$73),1))+COUNTBLANK(OFFSET($B$73,0,0,ROW()-ROW($B$73),1))+1,MAX(OFFSET($B$73,0,0,ROW()-ROW($B$73),1)+1))</f>
        <v>#VALUE!</v>
      </c>
      <c r="C80" s="81"/>
      <c r="D80" s="223"/>
      <c r="E80" s="81"/>
      <c r="F80" s="81"/>
      <c r="G80" s="224"/>
      <c r="H80" s="225"/>
      <c r="I80" s="226">
        <f t="shared" si="4"/>
        <v>0</v>
      </c>
      <c r="J80" s="227"/>
      <c r="K80" s="228"/>
      <c r="L80" s="229"/>
      <c r="M80" s="229"/>
      <c r="N80" s="229"/>
      <c r="O80" s="229"/>
      <c r="P80" s="229"/>
      <c r="Q80" s="229"/>
      <c r="R80" s="229"/>
    </row>
    <row r="81" spans="2:18">
      <c r="B81" s="81" t="e">
        <f t="array" aca="1" ref="B81" ca="1">IF(ISBLANK(INDIRECT("B"&amp;ROW()-1))=1,MAX(OFFSET($B$73,0,0,ROW()-ROW($B$73),1))+COUNTBLANK(OFFSET($B$73,0,0,ROW()-ROW($B$73),1))+1,MAX(OFFSET($B$73,0,0,ROW()-ROW($B$73),1)+1))</f>
        <v>#VALUE!</v>
      </c>
      <c r="C81" s="81"/>
      <c r="D81" s="223"/>
      <c r="E81" s="81"/>
      <c r="F81" s="81"/>
      <c r="G81" s="224"/>
      <c r="H81" s="225"/>
      <c r="I81" s="226">
        <f t="shared" si="4"/>
        <v>0</v>
      </c>
      <c r="J81" s="227"/>
      <c r="K81" s="228"/>
      <c r="L81" s="229"/>
      <c r="M81" s="229"/>
      <c r="N81" s="229"/>
      <c r="O81" s="229"/>
      <c r="P81" s="229"/>
      <c r="Q81" s="229"/>
      <c r="R81" s="229"/>
    </row>
    <row r="82" spans="2:18">
      <c r="B82" s="81" t="e">
        <f t="array" aca="1" ref="B82" ca="1">IF(ISBLANK(INDIRECT("B"&amp;ROW()-1))=1,MAX(OFFSET($B$73,0,0,ROW()-ROW($B$73),1))+COUNTBLANK(OFFSET($B$73,0,0,ROW()-ROW($B$73),1))+1,MAX(OFFSET($B$73,0,0,ROW()-ROW($B$73),1)+1))</f>
        <v>#VALUE!</v>
      </c>
      <c r="C82" s="81"/>
      <c r="D82" s="223"/>
      <c r="E82" s="81"/>
      <c r="F82" s="81"/>
      <c r="G82" s="224"/>
      <c r="H82" s="225"/>
      <c r="I82" s="226">
        <f t="shared" si="4"/>
        <v>0</v>
      </c>
      <c r="J82" s="227"/>
      <c r="K82" s="228"/>
      <c r="L82" s="229"/>
      <c r="M82" s="229"/>
      <c r="N82" s="229"/>
      <c r="O82" s="229"/>
      <c r="P82" s="229"/>
      <c r="Q82" s="229"/>
      <c r="R82" s="229"/>
    </row>
    <row r="83" spans="2:18" ht="30" customHeight="1">
      <c r="B83" s="210"/>
      <c r="C83" s="210"/>
      <c r="D83" s="215"/>
      <c r="E83" s="215"/>
      <c r="F83" s="215"/>
      <c r="G83" s="215"/>
      <c r="H83" s="236" t="s">
        <v>155</v>
      </c>
      <c r="I83" s="237">
        <f>SUM(I73:I82)</f>
        <v>500000</v>
      </c>
      <c r="J83" s="210"/>
      <c r="K83" s="210"/>
      <c r="L83" s="212"/>
      <c r="M83" s="212"/>
      <c r="N83" s="212"/>
      <c r="O83" s="212"/>
      <c r="P83" s="212"/>
      <c r="Q83" s="212"/>
      <c r="R83" s="212"/>
    </row>
    <row r="84" spans="2:18">
      <c r="B84" s="210"/>
      <c r="C84" s="210"/>
      <c r="D84" s="215"/>
      <c r="E84" s="215"/>
      <c r="F84" s="215"/>
      <c r="G84" s="215"/>
      <c r="H84" s="210"/>
      <c r="I84" s="240"/>
      <c r="J84" s="210"/>
      <c r="K84" s="210"/>
      <c r="L84" s="212"/>
      <c r="M84" s="212"/>
      <c r="N84" s="212"/>
      <c r="O84" s="212"/>
      <c r="P84" s="212"/>
      <c r="Q84" s="212"/>
      <c r="R84" s="212"/>
    </row>
    <row r="85" spans="2:18">
      <c r="B85" s="210"/>
      <c r="C85" s="210"/>
      <c r="D85" s="215"/>
      <c r="E85" s="215"/>
      <c r="F85" s="215"/>
      <c r="G85" s="215"/>
      <c r="H85" s="210"/>
      <c r="I85" s="240"/>
      <c r="J85" s="210"/>
      <c r="K85" s="210"/>
      <c r="L85" s="212"/>
      <c r="M85" s="212"/>
      <c r="N85" s="212"/>
      <c r="O85" s="212"/>
      <c r="P85" s="212"/>
      <c r="Q85" s="212"/>
      <c r="R85" s="212"/>
    </row>
    <row r="86" spans="2:18" ht="24">
      <c r="B86" s="214" t="s">
        <v>180</v>
      </c>
      <c r="C86" s="210"/>
      <c r="D86" s="215"/>
      <c r="E86" s="210"/>
      <c r="F86" s="210"/>
      <c r="G86" s="210"/>
      <c r="H86" s="210"/>
      <c r="I86" s="216"/>
      <c r="J86" s="210"/>
      <c r="K86" s="210"/>
      <c r="L86" s="212"/>
      <c r="M86" s="212"/>
      <c r="N86" s="212"/>
      <c r="O86" s="212"/>
      <c r="P86" s="212"/>
      <c r="Q86" s="212"/>
      <c r="R86" s="212"/>
    </row>
    <row r="87" spans="2:18" ht="30" customHeight="1">
      <c r="B87" s="219" t="s">
        <v>12</v>
      </c>
      <c r="C87" s="219" t="s">
        <v>13</v>
      </c>
      <c r="D87" s="220" t="s">
        <v>136</v>
      </c>
      <c r="E87" s="220" t="s">
        <v>137</v>
      </c>
      <c r="F87" s="219" t="s">
        <v>138</v>
      </c>
      <c r="G87" s="219" t="s">
        <v>139</v>
      </c>
      <c r="H87" s="219" t="s">
        <v>140</v>
      </c>
      <c r="I87" s="221" t="s">
        <v>141</v>
      </c>
      <c r="J87" s="221" t="s">
        <v>142</v>
      </c>
      <c r="K87" s="221" t="s">
        <v>143</v>
      </c>
      <c r="L87" s="222"/>
      <c r="M87" s="222"/>
      <c r="N87" s="222"/>
      <c r="O87" s="222"/>
      <c r="P87" s="222"/>
      <c r="Q87" s="222"/>
      <c r="R87" s="222"/>
    </row>
    <row r="88" spans="2:18">
      <c r="B88" s="81">
        <v>1</v>
      </c>
      <c r="C88" s="81" t="s">
        <v>207</v>
      </c>
      <c r="D88" s="223" t="s">
        <v>208</v>
      </c>
      <c r="E88" s="81" t="s">
        <v>249</v>
      </c>
      <c r="F88" s="81"/>
      <c r="G88" s="224">
        <v>100000</v>
      </c>
      <c r="H88" s="225">
        <v>1</v>
      </c>
      <c r="I88" s="226">
        <f t="shared" ref="I88:I97" si="5">$G88*$H88</f>
        <v>100000</v>
      </c>
      <c r="J88" s="227"/>
      <c r="K88" s="228"/>
      <c r="L88" s="229"/>
      <c r="M88" s="229"/>
      <c r="N88" s="229"/>
      <c r="O88" s="229"/>
      <c r="P88" s="229"/>
      <c r="Q88" s="229"/>
      <c r="R88" s="229"/>
    </row>
    <row r="89" spans="2:18">
      <c r="B89" s="225" t="e">
        <f t="array" aca="1" ref="B89" ca="1">IF(ISBLANK(INDIRECT("B"&amp;ROW()-1))=1,MAX(OFFSET($B$88,0,0,ROW()-ROW($B$88),1))+COUNTBLANK(OFFSET($B$88,0,0,ROW()-ROW($B$88),1))+1,MAX(OFFSET($B$88,0,0,ROW()-ROW($B$88),1)+1))</f>
        <v>#VALUE!</v>
      </c>
      <c r="C89" s="81" t="s">
        <v>207</v>
      </c>
      <c r="D89" s="223" t="s">
        <v>76</v>
      </c>
      <c r="E89" s="81" t="s">
        <v>250</v>
      </c>
      <c r="F89" s="81"/>
      <c r="G89" s="224">
        <v>100000</v>
      </c>
      <c r="H89" s="225">
        <v>1</v>
      </c>
      <c r="I89" s="226">
        <f t="shared" si="5"/>
        <v>100000</v>
      </c>
      <c r="J89" s="227"/>
      <c r="K89" s="228"/>
      <c r="L89" s="229"/>
      <c r="M89" s="229"/>
      <c r="N89" s="229"/>
      <c r="O89" s="229"/>
      <c r="P89" s="229"/>
      <c r="Q89" s="229"/>
      <c r="R89" s="229"/>
    </row>
    <row r="90" spans="2:18">
      <c r="B90" s="81" t="e">
        <f t="array" aca="1" ref="B90" ca="1">IF(ISBLANK(INDIRECT("B"&amp;ROW()-1))=1,MAX(OFFSET($B$88,0,0,ROW()-ROW($B$88),1))+COUNTBLANK(OFFSET($B$88,0,0,ROW()-ROW($B$88),1))+1,MAX(OFFSET($B$88,0,0,ROW()-ROW($B$88),1)+1))</f>
        <v>#VALUE!</v>
      </c>
      <c r="C90" s="81"/>
      <c r="D90" s="223"/>
      <c r="E90" s="81"/>
      <c r="F90" s="81"/>
      <c r="G90" s="224"/>
      <c r="H90" s="225"/>
      <c r="I90" s="226">
        <f t="shared" si="5"/>
        <v>0</v>
      </c>
      <c r="J90" s="227"/>
      <c r="K90" s="228"/>
      <c r="L90" s="229"/>
      <c r="M90" s="229"/>
      <c r="N90" s="229"/>
      <c r="O90" s="229"/>
      <c r="P90" s="229"/>
      <c r="Q90" s="229"/>
      <c r="R90" s="229"/>
    </row>
    <row r="91" spans="2:18">
      <c r="B91" s="81" t="e">
        <f t="array" aca="1" ref="B91" ca="1">IF(ISBLANK(INDIRECT("B"&amp;ROW()-1))=1,MAX(OFFSET($B$88,0,0,ROW()-ROW($B$88),1))+COUNTBLANK(OFFSET($B$88,0,0,ROW()-ROW($B$88),1))+1,MAX(OFFSET($B$88,0,0,ROW()-ROW($B$88),1)+1))</f>
        <v>#VALUE!</v>
      </c>
      <c r="C91" s="234"/>
      <c r="D91" s="223"/>
      <c r="E91" s="81"/>
      <c r="F91" s="234"/>
      <c r="G91" s="231"/>
      <c r="H91" s="238"/>
      <c r="I91" s="226">
        <f t="shared" si="5"/>
        <v>0</v>
      </c>
      <c r="J91" s="227"/>
      <c r="K91" s="235"/>
      <c r="L91" s="229"/>
      <c r="M91" s="229"/>
      <c r="N91" s="229"/>
      <c r="O91" s="229"/>
      <c r="P91" s="229"/>
      <c r="Q91" s="229"/>
      <c r="R91" s="229"/>
    </row>
    <row r="92" spans="2:18">
      <c r="B92" s="81" t="e">
        <f t="array" aca="1" ref="B92" ca="1">IF(ISBLANK(INDIRECT("B"&amp;ROW()-1))=1,MAX(OFFSET($B$88,0,0,ROW()-ROW($B$88),1))+COUNTBLANK(OFFSET($B$88,0,0,ROW()-ROW($B$88),1))+1,MAX(OFFSET($B$88,0,0,ROW()-ROW($B$88),1)+1))</f>
        <v>#VALUE!</v>
      </c>
      <c r="C92" s="234"/>
      <c r="D92" s="223"/>
      <c r="E92" s="81"/>
      <c r="F92" s="234"/>
      <c r="G92" s="231"/>
      <c r="H92" s="238"/>
      <c r="I92" s="226">
        <f t="shared" si="5"/>
        <v>0</v>
      </c>
      <c r="J92" s="227"/>
      <c r="K92" s="235"/>
      <c r="L92" s="229"/>
      <c r="M92" s="229"/>
      <c r="N92" s="229"/>
      <c r="O92" s="229"/>
      <c r="P92" s="229"/>
      <c r="Q92" s="229"/>
      <c r="R92" s="229"/>
    </row>
    <row r="93" spans="2:18">
      <c r="B93" s="81" t="e">
        <f t="array" aca="1" ref="B93" ca="1">IF(ISBLANK(INDIRECT("B"&amp;ROW()-1))=1,MAX(OFFSET($B$88,0,0,ROW()-ROW($B$88),1))+COUNTBLANK(OFFSET($B$88,0,0,ROW()-ROW($B$88),1))+1,MAX(OFFSET($B$88,0,0,ROW()-ROW($B$88),1)+1))</f>
        <v>#VALUE!</v>
      </c>
      <c r="C93" s="234"/>
      <c r="D93" s="223"/>
      <c r="E93" s="81"/>
      <c r="F93" s="234"/>
      <c r="G93" s="231"/>
      <c r="H93" s="238"/>
      <c r="I93" s="226">
        <f t="shared" si="5"/>
        <v>0</v>
      </c>
      <c r="J93" s="227"/>
      <c r="K93" s="235"/>
      <c r="L93" s="229"/>
      <c r="M93" s="229"/>
      <c r="N93" s="229"/>
      <c r="O93" s="229"/>
      <c r="P93" s="229"/>
      <c r="Q93" s="229"/>
      <c r="R93" s="229"/>
    </row>
    <row r="94" spans="2:18">
      <c r="B94" s="81" t="e">
        <f t="array" aca="1" ref="B94" ca="1">IF(ISBLANK(INDIRECT("B"&amp;ROW()-1))=1,MAX(OFFSET($B$88,0,0,ROW()-ROW($B$88),1))+COUNTBLANK(OFFSET($B$88,0,0,ROW()-ROW($B$88),1))+1,MAX(OFFSET($B$88,0,0,ROW()-ROW($B$88),1)+1))</f>
        <v>#VALUE!</v>
      </c>
      <c r="C94" s="81"/>
      <c r="D94" s="223"/>
      <c r="E94" s="81"/>
      <c r="F94" s="81"/>
      <c r="G94" s="224"/>
      <c r="H94" s="225"/>
      <c r="I94" s="226">
        <f t="shared" si="5"/>
        <v>0</v>
      </c>
      <c r="J94" s="227"/>
      <c r="K94" s="228"/>
      <c r="L94" s="229"/>
      <c r="M94" s="229"/>
      <c r="N94" s="229"/>
      <c r="O94" s="229"/>
      <c r="P94" s="229"/>
      <c r="Q94" s="229"/>
      <c r="R94" s="229"/>
    </row>
    <row r="95" spans="2:18">
      <c r="B95" s="81" t="e">
        <f t="array" aca="1" ref="B95" ca="1">IF(ISBLANK(INDIRECT("B"&amp;ROW()-1))=1,MAX(OFFSET($B$88,0,0,ROW()-ROW($B$88),1))+COUNTBLANK(OFFSET($B$88,0,0,ROW()-ROW($B$88),1))+1,MAX(OFFSET($B$88,0,0,ROW()-ROW($B$88),1)+1))</f>
        <v>#VALUE!</v>
      </c>
      <c r="C95" s="81"/>
      <c r="D95" s="223"/>
      <c r="E95" s="81"/>
      <c r="F95" s="81"/>
      <c r="G95" s="224"/>
      <c r="H95" s="225"/>
      <c r="I95" s="226">
        <f t="shared" si="5"/>
        <v>0</v>
      </c>
      <c r="J95" s="227"/>
      <c r="K95" s="228"/>
      <c r="L95" s="229"/>
      <c r="M95" s="229"/>
      <c r="N95" s="229"/>
      <c r="O95" s="229"/>
      <c r="P95" s="229"/>
      <c r="Q95" s="229"/>
      <c r="R95" s="229"/>
    </row>
    <row r="96" spans="2:18">
      <c r="B96" s="81" t="e">
        <f t="array" aca="1" ref="B96" ca="1">IF(ISBLANK(INDIRECT("B"&amp;ROW()-1))=1,MAX(OFFSET($B$88,0,0,ROW()-ROW($B$88),1))+COUNTBLANK(OFFSET($B$88,0,0,ROW()-ROW($B$88),1))+1,MAX(OFFSET($B$88,0,0,ROW()-ROW($B$88),1)+1))</f>
        <v>#VALUE!</v>
      </c>
      <c r="C96" s="81"/>
      <c r="D96" s="223"/>
      <c r="E96" s="81"/>
      <c r="F96" s="81"/>
      <c r="G96" s="224"/>
      <c r="H96" s="225"/>
      <c r="I96" s="226">
        <f t="shared" si="5"/>
        <v>0</v>
      </c>
      <c r="J96" s="227"/>
      <c r="K96" s="228"/>
      <c r="L96" s="229"/>
      <c r="M96" s="229"/>
      <c r="N96" s="229"/>
      <c r="O96" s="229"/>
      <c r="P96" s="229"/>
      <c r="Q96" s="229"/>
      <c r="R96" s="229"/>
    </row>
    <row r="97" spans="2:18">
      <c r="B97" s="81" t="e">
        <f t="array" aca="1" ref="B97" ca="1">IF(ISBLANK(INDIRECT("B"&amp;ROW()-1))=1,MAX(OFFSET($B$88,0,0,ROW()-ROW($B$88),1))+COUNTBLANK(OFFSET($B$88,0,0,ROW()-ROW($B$88),1))+1,MAX(OFFSET($B$88,0,0,ROW()-ROW($B$88),1)+1))</f>
        <v>#VALUE!</v>
      </c>
      <c r="C97" s="81"/>
      <c r="D97" s="223"/>
      <c r="E97" s="81"/>
      <c r="F97" s="81"/>
      <c r="G97" s="224"/>
      <c r="H97" s="225"/>
      <c r="I97" s="226">
        <f t="shared" si="5"/>
        <v>0</v>
      </c>
      <c r="J97" s="227"/>
      <c r="K97" s="228"/>
      <c r="L97" s="229"/>
      <c r="M97" s="229"/>
      <c r="N97" s="229"/>
      <c r="O97" s="229"/>
      <c r="P97" s="229"/>
      <c r="Q97" s="229"/>
      <c r="R97" s="229"/>
    </row>
    <row r="98" spans="2:18" ht="30" customHeight="1">
      <c r="B98" s="210"/>
      <c r="C98" s="210"/>
      <c r="D98" s="215"/>
      <c r="E98" s="215"/>
      <c r="F98" s="215"/>
      <c r="G98" s="215"/>
      <c r="H98" s="236" t="s">
        <v>155</v>
      </c>
      <c r="I98" s="237">
        <f>SUM(I88:I97)</f>
        <v>200000</v>
      </c>
      <c r="J98" s="210"/>
      <c r="K98" s="210"/>
      <c r="L98" s="212"/>
      <c r="M98" s="212"/>
      <c r="N98" s="212"/>
      <c r="O98" s="212"/>
      <c r="P98" s="212"/>
      <c r="Q98" s="212"/>
      <c r="R98" s="212"/>
    </row>
    <row r="99" spans="2:18">
      <c r="B99" s="210"/>
      <c r="C99" s="210"/>
      <c r="D99" s="210"/>
      <c r="E99" s="210"/>
      <c r="F99" s="210"/>
      <c r="G99" s="210"/>
      <c r="H99" s="210"/>
      <c r="I99" s="216"/>
      <c r="J99" s="210"/>
      <c r="K99" s="210"/>
      <c r="L99" s="212"/>
      <c r="M99" s="212"/>
      <c r="N99" s="212"/>
      <c r="O99" s="212"/>
      <c r="P99" s="212"/>
      <c r="Q99" s="212"/>
      <c r="R99" s="212"/>
    </row>
    <row r="100" spans="2:18" ht="30" customHeight="1">
      <c r="B100" s="210"/>
      <c r="C100" s="210"/>
      <c r="D100" s="210"/>
      <c r="E100" s="210"/>
      <c r="F100" s="210"/>
      <c r="G100" s="210"/>
      <c r="H100" s="236" t="s">
        <v>182</v>
      </c>
      <c r="I100" s="226">
        <f>SUM($I$20,$I$40,$I$54,$I$68,$I$83,$I$98)</f>
        <v>6950000</v>
      </c>
      <c r="J100" s="210"/>
      <c r="K100" s="210"/>
      <c r="L100" s="212"/>
      <c r="M100" s="212"/>
      <c r="N100" s="212"/>
      <c r="O100" s="212"/>
      <c r="P100" s="212"/>
      <c r="Q100" s="212"/>
      <c r="R100" s="212"/>
    </row>
    <row r="101" spans="2:18"/>
    <row r="102" spans="2:18"/>
    <row r="103" spans="2:18"/>
    <row r="104" spans="2:18"/>
  </sheetData>
  <mergeCells count="3">
    <mergeCell ref="F3:K3"/>
    <mergeCell ref="F4:K4"/>
    <mergeCell ref="F5:K7"/>
  </mergeCells>
  <phoneticPr fontId="38"/>
  <dataValidations count="6">
    <dataValidation type="list" allowBlank="1" showInputMessage="1" showErrorMessage="1" sqref="D24:D39" xr:uid="{00000000-0002-0000-0300-000000000000}">
      <formula1>制作関係費</formula1>
      <formula2>0</formula2>
    </dataValidation>
    <dataValidation type="list" allowBlank="1" showInputMessage="1" showErrorMessage="1" sqref="D10:D19" xr:uid="{00000000-0002-0000-0300-000001000000}">
      <formula1>出演関係費</formula1>
      <formula2>0</formula2>
    </dataValidation>
    <dataValidation type="list" allowBlank="1" showInputMessage="1" showErrorMessage="1" sqref="D88:D97" xr:uid="{00000000-0002-0000-0300-000003000000}">
      <formula1>申請・報告に関する費用</formula1>
      <formula2>0</formula2>
    </dataValidation>
    <dataValidation type="list" allowBlank="1" showInputMessage="1" showErrorMessage="1" sqref="D73:D82" xr:uid="{00000000-0002-0000-0300-000004000000}">
      <formula1>広告・宣伝費</formula1>
      <formula2>0</formula2>
    </dataValidation>
    <dataValidation type="list" allowBlank="1" showInputMessage="1" showErrorMessage="1" sqref="D58:D67" xr:uid="{00000000-0002-0000-0300-000005000000}">
      <formula1>運営関係費</formula1>
      <formula2>0</formula2>
    </dataValidation>
    <dataValidation type="list" allowBlank="1" showInputMessage="1" showErrorMessage="1" sqref="D44:D53" xr:uid="{00000000-0002-0000-0300-000006000000}">
      <formula1>会場関係費</formula1>
      <formula2>0</formula2>
    </dataValidation>
  </dataValidations>
  <pageMargins left="0.75" right="0.75" top="1" bottom="1" header="0.51180555555555496" footer="0.51180555555555496"/>
  <pageSetup paperSize="9" scale="45"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プルダウン一覧!$A$11</xm:f>
          </x14:formula1>
          <x14:formula2>
            <xm:f>0</xm:f>
          </x14:formula2>
          <xm:sqref>J10:J19 J24:J39 J44:J53 J58:J67 J73:J82 J88:J97</xm:sqref>
        </x14:dataValidation>
        <x14:dataValidation type="list" allowBlank="1" showInputMessage="1" showErrorMessage="1" xr:uid="{00000000-0002-0000-0300-000007000000}">
          <x14:formula1>
            <xm:f>OFFSET(プルダウン一覧!$A$1,1,MATCH($D44,プルダウン一覧!$A$1:$AK$1,0)-1,COUNTA(OFFSET(プルダウン一覧!$A$1,1,MATCH($D44,プルダウン一覧!$A$1:$AK$1,0)-1,200,1)),1)</xm:f>
          </x14:formula1>
          <x14:formula2>
            <xm:f>0</xm:f>
          </x14:formula2>
          <xm:sqref>E10:E19 E24:E39 E44:E53 E58:E67 E73:E82 E88:E97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MJ111"/>
  <sheetViews>
    <sheetView showGridLines="0" topLeftCell="C65" zoomScale="70" zoomScaleNormal="70" workbookViewId="0">
      <selection activeCell="C1" sqref="C1"/>
    </sheetView>
  </sheetViews>
  <sheetFormatPr defaultColWidth="12.875" defaultRowHeight="18.75" zeroHeight="1" outlineLevelCol="1"/>
  <cols>
    <col min="1" max="1" width="2" style="2" customWidth="1"/>
    <col min="2" max="2" width="5.25" style="2" customWidth="1"/>
    <col min="3" max="3" width="4.625" style="2" customWidth="1"/>
    <col min="4" max="4" width="36.875" style="2" customWidth="1"/>
    <col min="5" max="5" width="27.5" style="2" customWidth="1"/>
    <col min="6" max="6" width="43.375" style="2" customWidth="1"/>
    <col min="7" max="7" width="20.625" style="3" customWidth="1"/>
    <col min="8" max="8" width="15" style="3" customWidth="1"/>
    <col min="9" max="9" width="4.625" style="2" customWidth="1"/>
    <col min="10" max="10" width="36.875" style="4" customWidth="1"/>
    <col min="11" max="12" width="27.5" style="2" customWidth="1"/>
    <col min="13" max="13" width="14" style="4" customWidth="1"/>
    <col min="14" max="14" width="40.75" style="4" customWidth="1"/>
    <col min="15" max="15" width="10" style="2" customWidth="1"/>
    <col min="16" max="17" width="5.25" style="2" customWidth="1"/>
    <col min="18" max="18" width="11.375" style="2" customWidth="1"/>
    <col min="19" max="20" width="21.75" style="2" customWidth="1"/>
    <col min="21" max="21" width="19.375" style="2" customWidth="1"/>
    <col min="22" max="23" width="48.375" style="2" customWidth="1"/>
    <col min="24" max="27" width="24.5" style="5" hidden="1" customWidth="1" outlineLevel="1"/>
    <col min="28" max="33" width="10.5" style="2" hidden="1" customWidth="1"/>
    <col min="34" max="1024" width="12.875" style="2" hidden="1"/>
  </cols>
  <sheetData>
    <row r="1" spans="2:33"/>
    <row r="2" spans="2:33" ht="28.5">
      <c r="B2" s="6"/>
      <c r="C2" s="6"/>
      <c r="D2" s="6"/>
      <c r="E2" s="6"/>
      <c r="F2" s="6"/>
      <c r="G2" s="6"/>
      <c r="H2" s="6" t="s">
        <v>0</v>
      </c>
      <c r="I2" s="6"/>
      <c r="J2" s="6"/>
      <c r="K2" s="6"/>
      <c r="L2" s="6"/>
      <c r="M2" s="6"/>
      <c r="N2" s="6"/>
      <c r="O2" s="6"/>
      <c r="P2" s="6"/>
    </row>
    <row r="3" spans="2:33" ht="15" customHeight="1">
      <c r="B3" s="7"/>
      <c r="C3" s="8"/>
      <c r="D3" s="8"/>
      <c r="E3" s="8"/>
      <c r="F3" s="8"/>
      <c r="G3" s="9"/>
      <c r="H3" s="9"/>
      <c r="I3" s="8"/>
      <c r="J3" s="10"/>
      <c r="K3" s="8"/>
      <c r="L3" s="8"/>
      <c r="M3" s="10"/>
      <c r="N3" s="10"/>
      <c r="O3" s="10"/>
      <c r="P3" s="11"/>
    </row>
    <row r="4" spans="2:33" ht="64.900000000000006" customHeight="1">
      <c r="B4" s="12"/>
      <c r="C4" s="13" t="s">
        <v>1</v>
      </c>
      <c r="D4" s="14"/>
      <c r="E4" s="274" t="s">
        <v>251</v>
      </c>
      <c r="F4" s="274"/>
      <c r="G4" s="274"/>
      <c r="H4" s="274"/>
      <c r="I4" s="274"/>
      <c r="J4" s="15" t="s">
        <v>3</v>
      </c>
      <c r="K4" s="16">
        <v>125</v>
      </c>
      <c r="L4" s="17"/>
      <c r="M4" s="18"/>
      <c r="N4" s="19"/>
      <c r="O4" s="20"/>
      <c r="P4" s="21"/>
      <c r="Y4" s="275"/>
      <c r="Z4" s="275"/>
    </row>
    <row r="5" spans="2:33" ht="64.900000000000006" customHeight="1">
      <c r="B5" s="22"/>
      <c r="C5" s="23" t="s">
        <v>5</v>
      </c>
      <c r="D5" s="24"/>
      <c r="E5" s="274" t="s">
        <v>252</v>
      </c>
      <c r="F5" s="274"/>
      <c r="G5" s="274"/>
      <c r="H5" s="274"/>
      <c r="I5" s="274"/>
      <c r="J5" s="25" t="s">
        <v>7</v>
      </c>
      <c r="K5" s="26">
        <v>3</v>
      </c>
      <c r="L5" s="27" t="s">
        <v>8</v>
      </c>
      <c r="M5" s="276" t="s">
        <v>253</v>
      </c>
      <c r="N5" s="276"/>
      <c r="O5" s="276"/>
      <c r="P5" s="21"/>
    </row>
    <row r="6" spans="2:33" ht="15" customHeight="1">
      <c r="B6" s="28"/>
      <c r="C6" s="29"/>
      <c r="D6" s="29"/>
      <c r="E6" s="29"/>
      <c r="F6" s="29"/>
      <c r="G6" s="30"/>
      <c r="H6" s="30"/>
      <c r="I6" s="29"/>
      <c r="J6" s="31"/>
      <c r="K6" s="29"/>
      <c r="L6" s="32"/>
      <c r="M6" s="31"/>
      <c r="N6" s="31"/>
      <c r="O6" s="29"/>
      <c r="P6" s="33"/>
    </row>
    <row r="7" spans="2:33" ht="15" customHeight="1">
      <c r="G7" s="34"/>
      <c r="H7" s="34"/>
      <c r="J7" s="35"/>
      <c r="L7" s="36"/>
      <c r="M7" s="35"/>
      <c r="N7" s="35"/>
    </row>
    <row r="8" spans="2:33" ht="15" customHeight="1">
      <c r="G8" s="34"/>
      <c r="H8" s="34"/>
      <c r="J8" s="35"/>
      <c r="L8" s="36"/>
      <c r="M8" s="35"/>
      <c r="N8" s="35"/>
    </row>
    <row r="9" spans="2:33" ht="40.9" customHeight="1">
      <c r="G9" s="34"/>
      <c r="H9" s="34"/>
      <c r="M9" s="35"/>
      <c r="N9" s="35"/>
    </row>
    <row r="10" spans="2:33" ht="36" customHeight="1">
      <c r="B10" s="37" t="s">
        <v>10</v>
      </c>
      <c r="C10" s="38"/>
      <c r="D10" s="38"/>
      <c r="E10" s="38"/>
      <c r="F10" s="38"/>
      <c r="G10" s="39"/>
      <c r="H10" s="39"/>
      <c r="I10" s="38"/>
      <c r="J10" s="40"/>
      <c r="K10" s="38"/>
      <c r="L10" s="38"/>
      <c r="M10" s="40"/>
      <c r="N10" s="40"/>
      <c r="O10" s="38"/>
      <c r="P10" s="11"/>
      <c r="S10" s="41"/>
      <c r="T10" s="41"/>
      <c r="X10" s="41" t="s">
        <v>11</v>
      </c>
      <c r="Y10" s="42"/>
      <c r="AA10" s="42"/>
    </row>
    <row r="11" spans="2:33" ht="48.75" customHeight="1">
      <c r="B11" s="12"/>
      <c r="C11" s="1" t="s">
        <v>12</v>
      </c>
      <c r="D11" s="43" t="s">
        <v>13</v>
      </c>
      <c r="E11" s="44" t="s">
        <v>14</v>
      </c>
      <c r="F11" s="44" t="s">
        <v>15</v>
      </c>
      <c r="G11" s="45" t="s">
        <v>16</v>
      </c>
      <c r="H11" s="45" t="s">
        <v>17</v>
      </c>
      <c r="I11" s="269" t="s">
        <v>18</v>
      </c>
      <c r="J11" s="269"/>
      <c r="K11" s="269"/>
      <c r="L11" s="269"/>
      <c r="M11" s="269"/>
      <c r="N11" s="269"/>
      <c r="O11" s="269"/>
      <c r="P11" s="21"/>
      <c r="R11" s="46" t="s">
        <v>19</v>
      </c>
      <c r="S11" s="47"/>
      <c r="T11" s="48"/>
      <c r="U11" s="49"/>
      <c r="V11" s="50"/>
      <c r="X11" s="51" t="s">
        <v>20</v>
      </c>
      <c r="Y11" s="52"/>
      <c r="Z11" s="51"/>
      <c r="AA11" s="52"/>
      <c r="AB11" s="53" t="s">
        <v>21</v>
      </c>
      <c r="AC11" s="54"/>
      <c r="AD11" s="54"/>
      <c r="AE11" s="54"/>
      <c r="AF11" s="54"/>
      <c r="AG11" s="54"/>
    </row>
    <row r="12" spans="2:33" ht="64.349999999999994" customHeight="1">
      <c r="B12" s="55"/>
      <c r="C12" s="56">
        <v>1</v>
      </c>
      <c r="D12" s="241" t="s">
        <v>254</v>
      </c>
      <c r="E12" s="57" t="s">
        <v>27</v>
      </c>
      <c r="F12" s="57" t="s">
        <v>35</v>
      </c>
      <c r="G12" s="58">
        <v>9825000</v>
      </c>
      <c r="H12" s="59" t="str">
        <f>IF(AC12=0,"",IF(AD12="支払先名称・費用種別・経費項目の重複なし",IF(ISBLANK(G12)=1,"",IF(SUMIFS('（別添）収支計画明細 (記入例_演劇)'!$I:$I,'（別添）収支計画明細 (記入例_演劇)'!$C:$C,'収支計画書（記入例_演劇)'!D12,'（別添）収支計画明細 (記入例_演劇)'!$D:$D,'収支計画書（記入例_演劇)'!F12)=G12,"OK","明細の金額と不一致")),AD12))</f>
        <v>OK</v>
      </c>
      <c r="I12" s="281"/>
      <c r="J12" s="281"/>
      <c r="K12" s="281"/>
      <c r="L12" s="281"/>
      <c r="M12" s="281"/>
      <c r="N12" s="281"/>
      <c r="O12" s="281"/>
      <c r="P12" s="21"/>
      <c r="R12" s="60"/>
      <c r="S12" s="61"/>
      <c r="T12" s="62" t="s">
        <v>26</v>
      </c>
      <c r="V12" s="63"/>
      <c r="X12" s="64" t="s">
        <v>27</v>
      </c>
      <c r="Y12" s="65">
        <f>SUMIF($E$12:$E$56,X12,$G$12:$G$56)</f>
        <v>17250000</v>
      </c>
      <c r="Z12" s="64" t="s">
        <v>28</v>
      </c>
      <c r="AA12" s="66">
        <f>SUMIF($E$12:$E$56,Z12,$G$12:$G$56)</f>
        <v>52105000</v>
      </c>
      <c r="AB12" s="54"/>
      <c r="AC12" s="54">
        <f t="shared" ref="AC12:AC56" si="0">COUNTIFS($D$12:$D$56,D12,$F$12:$F$56,F12)</f>
        <v>1</v>
      </c>
      <c r="AD12" s="67" t="str">
        <f t="shared" ref="AD12:AD56" si="1">IF(AC12&gt;1,"支払先名称・費用種別・経費項目の重複あり","支払先名称・費用種別・経費項目の重複なし")</f>
        <v>支払先名称・費用種別・経費項目の重複なし</v>
      </c>
      <c r="AE12" s="54"/>
      <c r="AF12" s="54"/>
      <c r="AG12" s="54"/>
    </row>
    <row r="13" spans="2:33" ht="64.349999999999994" customHeight="1">
      <c r="B13" s="12"/>
      <c r="C13" s="68" t="e">
        <f t="array" aca="1" ref="C13" ca="1">IF(ISBLANK(INDIRECT("C"&amp;ROW()-1))=1,MAX(OFFSET($C$12,0,0,ROW()-ROW($C$12),1))+COUNTBLANK(OFFSET($C$12,0,0,ROW()-ROW($C$12),1))+1,MAX(OFFSET($C$12,0,0,ROW()-ROW($C$12),1)+1))</f>
        <v>#VALUE!</v>
      </c>
      <c r="D13" s="241" t="s">
        <v>255</v>
      </c>
      <c r="E13" s="57" t="s">
        <v>27</v>
      </c>
      <c r="F13" s="57" t="s">
        <v>35</v>
      </c>
      <c r="G13" s="58">
        <v>3750000</v>
      </c>
      <c r="H13" s="59" t="str">
        <f>IF(AC13=0,"",IF(AD13="支払先名称・費用種別・経費項目の重複なし",IF(ISBLANK(G13)=1,"",IF(SUMIFS('（別添）収支計画明細 (記入例_演劇)'!$I:$I,'（別添）収支計画明細 (記入例_演劇)'!$C:$C,'収支計画書（記入例_演劇)'!D13,'（別添）収支計画明細 (記入例_演劇)'!$D:$D,'収支計画書（記入例_演劇)'!F13)=G13,"OK","明細の金額と不一致")),AD13))</f>
        <v>OK</v>
      </c>
      <c r="I13" s="281"/>
      <c r="J13" s="281"/>
      <c r="K13" s="281"/>
      <c r="L13" s="281"/>
      <c r="M13" s="281"/>
      <c r="N13" s="281"/>
      <c r="O13" s="281"/>
      <c r="P13" s="21"/>
      <c r="R13" s="60"/>
      <c r="S13" s="69"/>
      <c r="T13" s="62" t="s">
        <v>31</v>
      </c>
      <c r="V13" s="63"/>
      <c r="X13" s="64" t="s">
        <v>23</v>
      </c>
      <c r="Y13" s="65">
        <f>SUMIF($E$12:$E$56,X13,$G$12:$G$56)</f>
        <v>22340644</v>
      </c>
      <c r="Z13" s="64" t="s">
        <v>32</v>
      </c>
      <c r="AA13" s="66">
        <f>SUMIF($E$12:$E$56,Z13,$G$12:$G$56)</f>
        <v>21170257</v>
      </c>
      <c r="AB13" s="54"/>
      <c r="AC13" s="54">
        <f t="shared" si="0"/>
        <v>1</v>
      </c>
      <c r="AD13" s="67" t="str">
        <f t="shared" si="1"/>
        <v>支払先名称・費用種別・経費項目の重複なし</v>
      </c>
      <c r="AE13" s="54"/>
      <c r="AF13" s="54"/>
      <c r="AG13" s="54"/>
    </row>
    <row r="14" spans="2:33" ht="64.349999999999994" customHeight="1">
      <c r="B14" s="12" t="s">
        <v>33</v>
      </c>
      <c r="C14" s="68" t="e">
        <f t="array" aca="1" ref="C14" ca="1">IF(ISBLANK(INDIRECT("C"&amp;ROW()-1))=1,MAX(OFFSET($C$12,0,0,ROW()-ROW($C$12),1))+COUNTBLANK(OFFSET($C$12,0,0,ROW()-ROW($C$12),1))+1,MAX(OFFSET($C$12,0,0,ROW()-ROW($C$12),1)+1))</f>
        <v>#VALUE!</v>
      </c>
      <c r="D14" s="241" t="s">
        <v>256</v>
      </c>
      <c r="E14" s="57" t="s">
        <v>27</v>
      </c>
      <c r="F14" s="57" t="s">
        <v>35</v>
      </c>
      <c r="G14" s="58">
        <v>2775000</v>
      </c>
      <c r="H14" s="59" t="str">
        <f>IF(AC14=0,"",IF(AD14="支払先名称・費用種別・経費項目の重複なし",IF(ISBLANK(G14)=1,"",IF(SUMIFS('（別添）収支計画明細 (記入例_演劇)'!$I:$I,'（別添）収支計画明細 (記入例_演劇)'!$C:$C,'収支計画書（記入例_演劇)'!D14,'（別添）収支計画明細 (記入例_演劇)'!$D:$D,'収支計画書（記入例_演劇)'!F14)=G14,"OK","明細の金額と不一致")),AD14))</f>
        <v>OK</v>
      </c>
      <c r="I14" s="281"/>
      <c r="J14" s="281"/>
      <c r="K14" s="281"/>
      <c r="L14" s="281"/>
      <c r="M14" s="281"/>
      <c r="N14" s="281"/>
      <c r="O14" s="281"/>
      <c r="P14" s="21"/>
      <c r="R14" s="60"/>
      <c r="S14" s="70"/>
      <c r="T14" s="62" t="s">
        <v>37</v>
      </c>
      <c r="V14" s="63"/>
      <c r="X14" s="64" t="s">
        <v>38</v>
      </c>
      <c r="Y14" s="65">
        <f>SUMIF($E$12:$E$56,X14,$G$12:$G$56)</f>
        <v>5750000</v>
      </c>
      <c r="Z14" s="64" t="s">
        <v>39</v>
      </c>
      <c r="AA14" s="66">
        <f>SUMIF($E$12:$E$56,Z14,$G$12:$G$56)</f>
        <v>400000</v>
      </c>
      <c r="AB14" s="54"/>
      <c r="AC14" s="54">
        <f t="shared" si="0"/>
        <v>1</v>
      </c>
      <c r="AD14" s="67" t="str">
        <f t="shared" si="1"/>
        <v>支払先名称・費用種別・経費項目の重複なし</v>
      </c>
      <c r="AE14" s="54"/>
      <c r="AF14" s="54"/>
      <c r="AG14" s="54"/>
    </row>
    <row r="15" spans="2:33" ht="64.349999999999994" customHeight="1">
      <c r="B15" s="12"/>
      <c r="C15" s="68" t="e">
        <f t="array" aca="1" ref="C15" ca="1">IF(ISBLANK(INDIRECT("C"&amp;ROW()-1))=1,MAX(OFFSET($C$12,0,0,ROW()-ROW($C$12),1))+COUNTBLANK(OFFSET($C$12,0,0,ROW()-ROW($C$12),1))+1,MAX(OFFSET($C$12,0,0,ROW()-ROW($C$12),1)+1))</f>
        <v>#VALUE!</v>
      </c>
      <c r="D15" s="241" t="s">
        <v>257</v>
      </c>
      <c r="E15" s="57" t="s">
        <v>27</v>
      </c>
      <c r="F15" s="57" t="s">
        <v>35</v>
      </c>
      <c r="G15" s="58">
        <v>450000</v>
      </c>
      <c r="H15" s="59" t="str">
        <f>IF(AC15=0,"",IF(AD15="支払先名称・費用種別・経費項目の重複なし",IF(ISBLANK(G15)=1,"",IF(SUMIFS('（別添）収支計画明細 (記入例_演劇)'!$I:$I,'（別添）収支計画明細 (記入例_演劇)'!$C:$C,'収支計画書（記入例_演劇)'!D15,'（別添）収支計画明細 (記入例_演劇)'!$D:$D,'収支計画書（記入例_演劇)'!F15)=G15,"OK","明細の金額と不一致")),AD15))</f>
        <v>OK</v>
      </c>
      <c r="I15" s="281"/>
      <c r="J15" s="281"/>
      <c r="K15" s="281"/>
      <c r="L15" s="281"/>
      <c r="M15" s="281"/>
      <c r="N15" s="281"/>
      <c r="O15" s="281"/>
      <c r="P15" s="21"/>
      <c r="R15" s="60"/>
      <c r="S15" s="73"/>
      <c r="T15" s="62" t="s">
        <v>47</v>
      </c>
      <c r="V15" s="63"/>
      <c r="X15" s="51" t="s">
        <v>48</v>
      </c>
      <c r="Y15" s="52"/>
      <c r="Z15" s="51"/>
      <c r="AA15" s="52"/>
      <c r="AB15" s="54"/>
      <c r="AC15" s="54">
        <f t="shared" si="0"/>
        <v>1</v>
      </c>
      <c r="AD15" s="67" t="str">
        <f t="shared" si="1"/>
        <v>支払先名称・費用種別・経費項目の重複なし</v>
      </c>
      <c r="AE15" s="54"/>
      <c r="AF15" s="54"/>
      <c r="AG15" s="54"/>
    </row>
    <row r="16" spans="2:33" ht="64.349999999999994" customHeight="1">
      <c r="B16" s="12"/>
      <c r="C16" s="68" t="e">
        <f t="array" aca="1" ref="C16" ca="1">IF(ISBLANK(INDIRECT("C"&amp;ROW()-1))=1,MAX(OFFSET($C$12,0,0,ROW()-ROW($C$12),1))+COUNTBLANK(OFFSET($C$12,0,0,ROW()-ROW($C$12),1))+1,MAX(OFFSET($C$12,0,0,ROW()-ROW($C$12),1)+1))</f>
        <v>#VALUE!</v>
      </c>
      <c r="D16" s="241" t="s">
        <v>258</v>
      </c>
      <c r="E16" s="57" t="s">
        <v>27</v>
      </c>
      <c r="F16" s="57" t="s">
        <v>35</v>
      </c>
      <c r="G16" s="58">
        <v>450000</v>
      </c>
      <c r="H16" s="59" t="str">
        <f>IF(AC16=0,"",IF(AD16="支払先名称・費用種別・経費項目の重複なし",IF(ISBLANK(G16)=1,"",IF(SUMIFS('（別添）収支計画明細 (記入例_演劇)'!$I:$I,'（別添）収支計画明細 (記入例_演劇)'!$C:$C,'収支計画書（記入例_演劇)'!D16,'（別添）収支計画明細 (記入例_演劇)'!$D:$D,'収支計画書（記入例_演劇)'!F16)=G16,"OK","明細の金額と不一致")),AD16))</f>
        <v>OK</v>
      </c>
      <c r="I16" s="281"/>
      <c r="J16" s="281"/>
      <c r="K16" s="281"/>
      <c r="L16" s="281"/>
      <c r="M16" s="281"/>
      <c r="N16" s="281"/>
      <c r="O16" s="281"/>
      <c r="P16" s="21"/>
      <c r="R16" s="74"/>
      <c r="S16" s="75"/>
      <c r="T16" s="75"/>
      <c r="U16" s="75"/>
      <c r="V16" s="76"/>
      <c r="X16" s="51"/>
      <c r="Y16" s="64" t="s">
        <v>51</v>
      </c>
      <c r="Z16" s="64" t="s">
        <v>52</v>
      </c>
      <c r="AA16" s="52"/>
      <c r="AB16" s="54"/>
      <c r="AC16" s="54">
        <f t="shared" si="0"/>
        <v>1</v>
      </c>
      <c r="AD16" s="67" t="str">
        <f t="shared" si="1"/>
        <v>支払先名称・費用種別・経費項目の重複なし</v>
      </c>
      <c r="AE16" s="54"/>
      <c r="AF16" s="54"/>
      <c r="AG16" s="54"/>
    </row>
    <row r="17" spans="2:33" ht="64.150000000000006" customHeight="1">
      <c r="B17" s="12"/>
      <c r="C17" s="68" t="e">
        <f t="array" aca="1" ref="C17" ca="1">IF(ISBLANK(INDIRECT("C"&amp;ROW()-1))=1,MAX(OFFSET($C$12,0,0,ROW()-ROW($C$12),1))+COUNTBLANK(OFFSET($C$12,0,0,ROW()-ROW($C$12),1))+1,MAX(OFFSET($C$12,0,0,ROW()-ROW($C$12),1)+1))</f>
        <v>#VALUE!</v>
      </c>
      <c r="D17" s="241" t="s">
        <v>186</v>
      </c>
      <c r="E17" s="57" t="s">
        <v>28</v>
      </c>
      <c r="F17" s="57" t="s">
        <v>29</v>
      </c>
      <c r="G17" s="58">
        <v>1000000</v>
      </c>
      <c r="H17" s="59" t="str">
        <f>IF(AC17=0,"",IF(AD17="支払先名称・費用種別・経費項目の重複なし",IF(ISBLANK(G17)=1,"",IF(SUMIFS('（別添）収支計画明細 (記入例_演劇)'!$I:$I,'（別添）収支計画明細 (記入例_演劇)'!$C:$C,'収支計画書（記入例_演劇)'!D17,'（別添）収支計画明細 (記入例_演劇)'!$D:$D,'収支計画書（記入例_演劇)'!F17)=G17,"OK","明細の金額と不一致")),AD17))</f>
        <v>OK</v>
      </c>
      <c r="I17" s="281"/>
      <c r="J17" s="281"/>
      <c r="K17" s="281"/>
      <c r="L17" s="281"/>
      <c r="M17" s="281"/>
      <c r="N17" s="281"/>
      <c r="O17" s="281"/>
      <c r="P17" s="21"/>
      <c r="X17" s="64" t="s">
        <v>55</v>
      </c>
      <c r="Y17" s="66">
        <f>SUM(Y12,AA12,Y13,AA13,Y14)</f>
        <v>118615901</v>
      </c>
      <c r="Z17" s="77" t="e">
        <f>IF($L$5=0,"",ROUNDDOWN(Y17/$L$5,0))</f>
        <v>#VALUE!</v>
      </c>
      <c r="AA17" s="52"/>
      <c r="AB17" s="54"/>
      <c r="AC17" s="54">
        <f t="shared" si="0"/>
        <v>1</v>
      </c>
      <c r="AD17" s="67" t="str">
        <f t="shared" si="1"/>
        <v>支払先名称・費用種別・経費項目の重複なし</v>
      </c>
      <c r="AE17" s="54"/>
      <c r="AF17" s="54"/>
      <c r="AG17" s="54"/>
    </row>
    <row r="18" spans="2:33" ht="64.150000000000006" customHeight="1">
      <c r="B18" s="12"/>
      <c r="C18" s="68" t="e">
        <f t="array" aca="1" ref="C18" ca="1">IF(ISBLANK(INDIRECT("C"&amp;ROW()-1))=1,MAX(OFFSET($C$12,0,0,ROW()-ROW($C$12),1))+COUNTBLANK(OFFSET($C$12,0,0,ROW()-ROW($C$12),1))+1,MAX(OFFSET($C$12,0,0,ROW()-ROW($C$12),1)+1))</f>
        <v>#VALUE!</v>
      </c>
      <c r="D18" s="241" t="s">
        <v>187</v>
      </c>
      <c r="E18" s="57" t="s">
        <v>28</v>
      </c>
      <c r="F18" s="57" t="s">
        <v>29</v>
      </c>
      <c r="G18" s="58">
        <v>800000</v>
      </c>
      <c r="H18" s="59" t="str">
        <f>IF(AC18=0,"",IF(AD18="支払先名称・費用種別・経費項目の重複なし",IF(ISBLANK(G18)=1,"",IF(SUMIFS('（別添）収支計画明細 (記入例_演劇)'!$I:$I,'（別添）収支計画明細 (記入例_演劇)'!$C:$C,'収支計画書（記入例_演劇)'!D18,'（別添）収支計画明細 (記入例_演劇)'!$D:$D,'収支計画書（記入例_演劇)'!F18)=G18,"OK","明細の金額と不一致")),AD18))</f>
        <v>OK</v>
      </c>
      <c r="I18" s="281"/>
      <c r="J18" s="281"/>
      <c r="K18" s="281"/>
      <c r="L18" s="281"/>
      <c r="M18" s="281"/>
      <c r="N18" s="281"/>
      <c r="O18" s="281"/>
      <c r="P18" s="21"/>
      <c r="X18" s="64" t="s">
        <v>59</v>
      </c>
      <c r="Y18" s="66">
        <f>AA14</f>
        <v>400000</v>
      </c>
      <c r="Z18" s="77" t="e">
        <f>IF($L$5=0,"",ROUNDDOWN(Y18/$L$5,0))</f>
        <v>#VALUE!</v>
      </c>
      <c r="AA18" s="52"/>
      <c r="AB18" s="54"/>
      <c r="AC18" s="54">
        <f t="shared" si="0"/>
        <v>1</v>
      </c>
      <c r="AD18" s="67" t="str">
        <f t="shared" si="1"/>
        <v>支払先名称・費用種別・経費項目の重複なし</v>
      </c>
      <c r="AE18" s="54"/>
      <c r="AF18" s="54"/>
      <c r="AG18" s="54"/>
    </row>
    <row r="19" spans="2:33" ht="64.150000000000006" customHeight="1">
      <c r="B19" s="12"/>
      <c r="C19" s="68" t="e">
        <f t="array" aca="1" ref="C19" ca="1">IF(ISBLANK(INDIRECT("C"&amp;ROW()-1))=1,MAX(OFFSET($C$12,0,0,ROW()-ROW($C$12),1))+COUNTBLANK(OFFSET($C$12,0,0,ROW()-ROW($C$12),1))+1,MAX(OFFSET($C$12,0,0,ROW()-ROW($C$12),1)+1))</f>
        <v>#VALUE!</v>
      </c>
      <c r="D19" s="241" t="s">
        <v>189</v>
      </c>
      <c r="E19" s="57" t="s">
        <v>28</v>
      </c>
      <c r="F19" s="57" t="s">
        <v>29</v>
      </c>
      <c r="G19" s="58">
        <v>800000</v>
      </c>
      <c r="H19" s="59" t="str">
        <f>IF(AC19=0,"",IF(AD19="支払先名称・費用種別・経費項目の重複なし",IF(ISBLANK(G19)=1,"",IF(SUMIFS('（別添）収支計画明細 (記入例_演劇)'!$I:$I,'（別添）収支計画明細 (記入例_演劇)'!$C:$C,'収支計画書（記入例_演劇)'!D19,'（別添）収支計画明細 (記入例_演劇)'!$D:$D,'収支計画書（記入例_演劇)'!F19)=G19,"OK","明細の金額と不一致")),AD19))</f>
        <v>OK</v>
      </c>
      <c r="I19" s="281"/>
      <c r="J19" s="281"/>
      <c r="K19" s="281"/>
      <c r="L19" s="281"/>
      <c r="M19" s="281"/>
      <c r="N19" s="281"/>
      <c r="O19" s="281"/>
      <c r="P19" s="21"/>
      <c r="X19" s="78"/>
      <c r="Y19" s="79"/>
      <c r="Z19" s="80" t="str">
        <f>IF($L$4=0,"",ROUNDDOWN(Y19/$L$4,0))</f>
        <v/>
      </c>
      <c r="AA19" s="42"/>
      <c r="AB19" s="54"/>
      <c r="AC19" s="54">
        <f t="shared" si="0"/>
        <v>1</v>
      </c>
      <c r="AD19" s="67" t="str">
        <f t="shared" si="1"/>
        <v>支払先名称・費用種別・経費項目の重複なし</v>
      </c>
      <c r="AE19" s="54"/>
      <c r="AF19" s="54"/>
      <c r="AG19" s="54"/>
    </row>
    <row r="20" spans="2:33" ht="64.349999999999994" customHeight="1">
      <c r="B20" s="12"/>
      <c r="C20" s="68" t="e">
        <f t="array" aca="1" ref="C20" ca="1">IF(ISBLANK(INDIRECT("C"&amp;ROW()-1))=1,MAX(OFFSET($C$12,0,0,ROW()-ROW($C$12),1))+COUNTBLANK(OFFSET($C$12,0,0,ROW()-ROW($C$12),1))+1,MAX(OFFSET($C$12,0,0,ROW()-ROW($C$12),1)+1))</f>
        <v>#VALUE!</v>
      </c>
      <c r="D20" s="241" t="s">
        <v>189</v>
      </c>
      <c r="E20" s="57" t="s">
        <v>28</v>
      </c>
      <c r="F20" s="57" t="s">
        <v>193</v>
      </c>
      <c r="G20" s="58">
        <v>2250000</v>
      </c>
      <c r="H20" s="59" t="str">
        <f>IF(AC20=0,"",IF(AD20="支払先名称・費用種別・経費項目の重複なし",IF(ISBLANK(G20)=1,"",IF(SUMIFS('（別添）収支計画明細 (記入例_演劇)'!$I:$I,'（別添）収支計画明細 (記入例_演劇)'!$C:$C,'収支計画書（記入例_演劇)'!D20,'（別添）収支計画明細 (記入例_演劇)'!$D:$D,'収支計画書（記入例_演劇)'!F20)=G20,"OK","明細の金額と不一致")),AD20))</f>
        <v>OK</v>
      </c>
      <c r="I20" s="273"/>
      <c r="J20" s="273"/>
      <c r="K20" s="273"/>
      <c r="L20" s="273"/>
      <c r="M20" s="273"/>
      <c r="N20" s="273"/>
      <c r="O20" s="273"/>
      <c r="P20" s="21"/>
      <c r="AB20" s="54"/>
      <c r="AC20" s="54">
        <f t="shared" si="0"/>
        <v>1</v>
      </c>
      <c r="AD20" s="67" t="str">
        <f t="shared" si="1"/>
        <v>支払先名称・費用種別・経費項目の重複なし</v>
      </c>
      <c r="AE20" s="54"/>
      <c r="AF20" s="54"/>
      <c r="AG20" s="54"/>
    </row>
    <row r="21" spans="2:33" ht="64.349999999999994" customHeight="1">
      <c r="B21" s="12"/>
      <c r="C21" s="68" t="e">
        <f t="array" aca="1" ref="C21" ca="1">IF(ISBLANK(INDIRECT("C"&amp;ROW()-1))=1,MAX(OFFSET($C$12,0,0,ROW()-ROW($C$12),1))+COUNTBLANK(OFFSET($C$12,0,0,ROW()-ROW($C$12),1))+1,MAX(OFFSET($C$12,0,0,ROW()-ROW($C$12),1)+1))</f>
        <v>#VALUE!</v>
      </c>
      <c r="D21" s="241" t="s">
        <v>189</v>
      </c>
      <c r="E21" s="57" t="s">
        <v>28</v>
      </c>
      <c r="F21" s="57" t="s">
        <v>188</v>
      </c>
      <c r="G21" s="58">
        <v>5670000</v>
      </c>
      <c r="H21" s="59" t="str">
        <f>IF(AC21=0,"",IF(AD21="支払先名称・費用種別・経費項目の重複なし",IF(ISBLANK(G21)=1,"",IF(SUMIFS('（別添）収支計画明細 (記入例_演劇)'!$I:$I,'（別添）収支計画明細 (記入例_演劇)'!$C:$C,'収支計画書（記入例_演劇)'!D21,'（別添）収支計画明細 (記入例_演劇)'!$D:$D,'収支計画書（記入例_演劇)'!F21)=G21,"OK","明細の金額と不一致")),AD21))</f>
        <v>OK</v>
      </c>
      <c r="I21" s="273"/>
      <c r="J21" s="273"/>
      <c r="K21" s="273"/>
      <c r="L21" s="273"/>
      <c r="M21" s="273"/>
      <c r="N21" s="273"/>
      <c r="O21" s="273"/>
      <c r="P21" s="21"/>
      <c r="AB21" s="54"/>
      <c r="AC21" s="54">
        <f t="shared" si="0"/>
        <v>1</v>
      </c>
      <c r="AD21" s="67" t="str">
        <f t="shared" si="1"/>
        <v>支払先名称・費用種別・経費項目の重複なし</v>
      </c>
      <c r="AE21" s="54"/>
      <c r="AF21" s="54"/>
      <c r="AG21" s="54"/>
    </row>
    <row r="22" spans="2:33" ht="64.349999999999994" customHeight="1">
      <c r="B22" s="12"/>
      <c r="C22" s="68" t="e">
        <f t="array" aca="1" ref="C22" ca="1">IF(ISBLANK(INDIRECT("C"&amp;ROW()-1))=1,MAX(OFFSET($C$12,0,0,ROW()-ROW($C$12),1))+COUNTBLANK(OFFSET($C$12,0,0,ROW()-ROW($C$12),1))+1,MAX(OFFSET($C$12,0,0,ROW()-ROW($C$12),1)+1))</f>
        <v>#VALUE!</v>
      </c>
      <c r="D22" s="241" t="s">
        <v>189</v>
      </c>
      <c r="E22" s="57" t="s">
        <v>28</v>
      </c>
      <c r="F22" s="71" t="s">
        <v>53</v>
      </c>
      <c r="G22" s="72">
        <v>1800000</v>
      </c>
      <c r="H22" s="59" t="str">
        <f>IF(AC22=0,"",IF(AD22="支払先名称・費用種別・経費項目の重複なし",IF(ISBLANK(G22)=1,"",IF(SUMIFS('（別添）収支計画明細 (記入例_演劇)'!$I:$I,'（別添）収支計画明細 (記入例_演劇)'!$C:$C,'収支計画書（記入例_演劇)'!D22,'（別添）収支計画明細 (記入例_演劇)'!$D:$D,'収支計画書（記入例_演劇)'!F22)=G22,"OK","明細の金額と不一致")),AD22))</f>
        <v>OK</v>
      </c>
      <c r="I22" s="271"/>
      <c r="J22" s="271"/>
      <c r="K22" s="271"/>
      <c r="L22" s="271"/>
      <c r="M22" s="271"/>
      <c r="N22" s="271"/>
      <c r="O22" s="271"/>
      <c r="P22" s="21"/>
      <c r="AB22" s="54"/>
      <c r="AC22" s="54">
        <f t="shared" si="0"/>
        <v>1</v>
      </c>
      <c r="AD22" s="67" t="str">
        <f t="shared" si="1"/>
        <v>支払先名称・費用種別・経費項目の重複なし</v>
      </c>
      <c r="AE22" s="54"/>
      <c r="AF22" s="54"/>
      <c r="AG22" s="54"/>
    </row>
    <row r="23" spans="2:33" ht="64.349999999999994" customHeight="1">
      <c r="B23" s="12"/>
      <c r="C23" s="68" t="e">
        <f t="array" aca="1" ref="C23" ca="1">IF(ISBLANK(INDIRECT("C"&amp;ROW()-1))=1,MAX(OFFSET($C$12,0,0,ROW()-ROW($C$12),1))+COUNTBLANK(OFFSET($C$12,0,0,ROW()-ROW($C$12),1))+1,MAX(OFFSET($C$12,0,0,ROW()-ROW($C$12),1)+1))</f>
        <v>#VALUE!</v>
      </c>
      <c r="D23" s="241" t="s">
        <v>191</v>
      </c>
      <c r="E23" s="57" t="s">
        <v>28</v>
      </c>
      <c r="F23" s="71" t="s">
        <v>29</v>
      </c>
      <c r="G23" s="72">
        <v>400000</v>
      </c>
      <c r="H23" s="59" t="str">
        <f>IF(AC23=0,"",IF(AD23="支払先名称・費用種別・経費項目の重複なし",IF(ISBLANK(G23)=1,"",IF(SUMIFS('（別添）収支計画明細 (記入例_演劇)'!$I:$I,'（別添）収支計画明細 (記入例_演劇)'!$C:$C,'収支計画書（記入例_演劇)'!D23,'（別添）収支計画明細 (記入例_演劇)'!$D:$D,'収支計画書（記入例_演劇)'!F23)=G23,"OK","明細の金額と不一致")),AD23))</f>
        <v>OK</v>
      </c>
      <c r="I23" s="271"/>
      <c r="J23" s="271"/>
      <c r="K23" s="271"/>
      <c r="L23" s="271"/>
      <c r="M23" s="271"/>
      <c r="N23" s="271"/>
      <c r="O23" s="271"/>
      <c r="P23" s="21"/>
      <c r="AB23" s="54"/>
      <c r="AC23" s="54">
        <f t="shared" si="0"/>
        <v>1</v>
      </c>
      <c r="AD23" s="67" t="str">
        <f t="shared" si="1"/>
        <v>支払先名称・費用種別・経費項目の重複なし</v>
      </c>
      <c r="AE23" s="54"/>
      <c r="AF23" s="54"/>
      <c r="AG23" s="54"/>
    </row>
    <row r="24" spans="2:33" ht="64.349999999999994" customHeight="1">
      <c r="B24" s="12"/>
      <c r="C24" s="68" t="e">
        <f t="array" aca="1" ref="C24" ca="1">IF(ISBLANK(INDIRECT("C"&amp;ROW()-1))=1,MAX(OFFSET($C$12,0,0,ROW()-ROW($C$12),1))+COUNTBLANK(OFFSET($C$12,0,0,ROW()-ROW($C$12),1))+1,MAX(OFFSET($C$12,0,0,ROW()-ROW($C$12),1)+1))</f>
        <v>#VALUE!</v>
      </c>
      <c r="D24" s="241" t="s">
        <v>201</v>
      </c>
      <c r="E24" s="57" t="s">
        <v>28</v>
      </c>
      <c r="F24" s="71" t="s">
        <v>29</v>
      </c>
      <c r="G24" s="72">
        <v>1000000</v>
      </c>
      <c r="H24" s="59" t="str">
        <f>IF(AC24=0,"",IF(AD24="支払先名称・費用種別・経費項目の重複なし",IF(ISBLANK(G24)=1,"",IF(SUMIFS('（別添）収支計画明細 (記入例_演劇)'!$I:$I,'（別添）収支計画明細 (記入例_演劇)'!$C:$C,'収支計画書（記入例_演劇)'!D24,'（別添）収支計画明細 (記入例_演劇)'!$D:$D,'収支計画書（記入例_演劇)'!F24)=G24,"OK","明細の金額と不一致")),AD24))</f>
        <v>OK</v>
      </c>
      <c r="I24" s="271"/>
      <c r="J24" s="271"/>
      <c r="K24" s="271"/>
      <c r="L24" s="271"/>
      <c r="M24" s="271"/>
      <c r="N24" s="271"/>
      <c r="O24" s="271"/>
      <c r="P24" s="21"/>
      <c r="AB24" s="54"/>
      <c r="AC24" s="54">
        <f t="shared" si="0"/>
        <v>1</v>
      </c>
      <c r="AD24" s="67" t="str">
        <f t="shared" si="1"/>
        <v>支払先名称・費用種別・経費項目の重複なし</v>
      </c>
      <c r="AE24" s="54"/>
      <c r="AF24" s="54"/>
      <c r="AG24" s="54"/>
    </row>
    <row r="25" spans="2:33" ht="64.349999999999994" customHeight="1">
      <c r="B25" s="12"/>
      <c r="C25" s="68" t="e">
        <f t="array" aca="1" ref="C25" ca="1">IF(ISBLANK(INDIRECT("C"&amp;ROW()-1))=1,MAX(OFFSET($C$12,0,0,ROW()-ROW($C$12),1))+COUNTBLANK(OFFSET($C$12,0,0,ROW()-ROW($C$12),1))+1,MAX(OFFSET($C$12,0,0,ROW()-ROW($C$12),1)+1))</f>
        <v>#VALUE!</v>
      </c>
      <c r="D25" s="241" t="s">
        <v>199</v>
      </c>
      <c r="E25" s="57" t="s">
        <v>28</v>
      </c>
      <c r="F25" s="71" t="s">
        <v>188</v>
      </c>
      <c r="G25" s="72">
        <v>9600000</v>
      </c>
      <c r="H25" s="59" t="str">
        <f>IF(AC25=0,"",IF(AD25="支払先名称・費用種別・経費項目の重複なし",IF(ISBLANK(G25)=1,"",IF(SUMIFS('（別添）収支計画明細 (記入例_演劇)'!$I:$I,'（別添）収支計画明細 (記入例_演劇)'!$C:$C,'収支計画書（記入例_演劇)'!D25,'（別添）収支計画明細 (記入例_演劇)'!$D:$D,'収支計画書（記入例_演劇)'!F25)=G25,"OK","明細の金額と不一致")),AD25))</f>
        <v>OK</v>
      </c>
      <c r="I25" s="271"/>
      <c r="J25" s="271"/>
      <c r="K25" s="271"/>
      <c r="L25" s="271"/>
      <c r="M25" s="271"/>
      <c r="N25" s="271"/>
      <c r="O25" s="271"/>
      <c r="P25" s="21"/>
      <c r="AB25" s="54"/>
      <c r="AC25" s="54">
        <f t="shared" si="0"/>
        <v>1</v>
      </c>
      <c r="AD25" s="67" t="str">
        <f t="shared" si="1"/>
        <v>支払先名称・費用種別・経費項目の重複なし</v>
      </c>
      <c r="AE25" s="54"/>
      <c r="AF25" s="54"/>
      <c r="AG25" s="54"/>
    </row>
    <row r="26" spans="2:33" ht="64.349999999999994" customHeight="1">
      <c r="B26" s="12"/>
      <c r="C26" s="68" t="e">
        <f t="array" aca="1" ref="C26" ca="1">IF(ISBLANK(INDIRECT("C"&amp;ROW()-1))=1,MAX(OFFSET($C$12,0,0,ROW()-ROW($C$12),1))+COUNTBLANK(OFFSET($C$12,0,0,ROW()-ROW($C$12),1))+1,MAX(OFFSET($C$12,0,0,ROW()-ROW($C$12),1)+1))</f>
        <v>#VALUE!</v>
      </c>
      <c r="D26" s="241" t="s">
        <v>199</v>
      </c>
      <c r="E26" s="57" t="s">
        <v>28</v>
      </c>
      <c r="F26" s="57" t="s">
        <v>53</v>
      </c>
      <c r="G26" s="58">
        <v>720000</v>
      </c>
      <c r="H26" s="59" t="str">
        <f>IF(AC26=0,"",IF(AD26="支払先名称・費用種別・経費項目の重複なし",IF(ISBLANK(G26)=1,"",IF(SUMIFS('（別添）収支計画明細 (記入例_演劇)'!$I:$I,'（別添）収支計画明細 (記入例_演劇)'!$C:$C,'収支計画書（記入例_演劇)'!D26,'（別添）収支計画明細 (記入例_演劇)'!$D:$D,'収支計画書（記入例_演劇)'!F26)=G26,"OK","明細の金額と不一致")),AD26))</f>
        <v>OK</v>
      </c>
      <c r="I26" s="271"/>
      <c r="J26" s="271"/>
      <c r="K26" s="271"/>
      <c r="L26" s="271"/>
      <c r="M26" s="271"/>
      <c r="N26" s="271"/>
      <c r="O26" s="271"/>
      <c r="P26" s="21"/>
      <c r="AB26" s="54"/>
      <c r="AC26" s="54">
        <f t="shared" si="0"/>
        <v>1</v>
      </c>
      <c r="AD26" s="67" t="str">
        <f t="shared" si="1"/>
        <v>支払先名称・費用種別・経費項目の重複なし</v>
      </c>
      <c r="AE26" s="54"/>
      <c r="AF26" s="54"/>
      <c r="AG26" s="54"/>
    </row>
    <row r="27" spans="2:33" ht="64.150000000000006" customHeight="1">
      <c r="B27" s="12"/>
      <c r="C27" s="68" t="e">
        <f t="array" aca="1" ref="C27" ca="1">IF(ISBLANK(INDIRECT("C"&amp;ROW()-1))=1,MAX(OFFSET($C$12,0,0,ROW()-ROW($C$12),1))+COUNTBLANK(OFFSET($C$12,0,0,ROW()-ROW($C$12),1))+1,MAX(OFFSET($C$12,0,0,ROW()-ROW($C$12),1)+1))</f>
        <v>#VALUE!</v>
      </c>
      <c r="D27" s="241" t="s">
        <v>202</v>
      </c>
      <c r="E27" s="57" t="s">
        <v>28</v>
      </c>
      <c r="F27" s="57" t="s">
        <v>188</v>
      </c>
      <c r="G27" s="58">
        <v>1000000</v>
      </c>
      <c r="H27" s="59" t="str">
        <f>IF(AC27=0,"",IF(AD27="支払先名称・費用種別・経費項目の重複なし",IF(ISBLANK(G27)=1,"",IF(SUMIFS('（別添）収支計画明細 (記入例_演劇)'!$I:$I,'（別添）収支計画明細 (記入例_演劇)'!$C:$C,'収支計画書（記入例_演劇)'!D27,'（別添）収支計画明細 (記入例_演劇)'!$D:$D,'収支計画書（記入例_演劇)'!F27)=G27,"OK","明細の金額と不一致")),AD27))</f>
        <v>OK</v>
      </c>
      <c r="I27" s="281"/>
      <c r="J27" s="281"/>
      <c r="K27" s="281"/>
      <c r="L27" s="281"/>
      <c r="M27" s="281"/>
      <c r="N27" s="281"/>
      <c r="O27" s="281"/>
      <c r="P27" s="21"/>
      <c r="X27" s="78"/>
      <c r="Y27" s="79"/>
      <c r="Z27" s="80" t="str">
        <f>IF($L$4=0,"",ROUNDDOWN(Y27/$L$4,0))</f>
        <v/>
      </c>
      <c r="AA27" s="42"/>
      <c r="AB27" s="54"/>
      <c r="AC27" s="54">
        <f t="shared" si="0"/>
        <v>1</v>
      </c>
      <c r="AD27" s="67" t="str">
        <f t="shared" si="1"/>
        <v>支払先名称・費用種別・経費項目の重複なし</v>
      </c>
      <c r="AE27" s="54"/>
      <c r="AF27" s="54"/>
      <c r="AG27" s="54"/>
    </row>
    <row r="28" spans="2:33" ht="64.349999999999994" customHeight="1">
      <c r="B28" s="12"/>
      <c r="C28" s="68" t="e">
        <f t="array" aca="1" ref="C28" ca="1">IF(ISBLANK(INDIRECT("C"&amp;ROW()-1))=1,MAX(OFFSET($C$12,0,0,ROW()-ROW($C$12),1))+COUNTBLANK(OFFSET($C$12,0,0,ROW()-ROW($C$12),1))+1,MAX(OFFSET($C$12,0,0,ROW()-ROW($C$12),1)+1))</f>
        <v>#VALUE!</v>
      </c>
      <c r="D28" s="241" t="s">
        <v>200</v>
      </c>
      <c r="E28" s="57" t="s">
        <v>28</v>
      </c>
      <c r="F28" s="57" t="s">
        <v>188</v>
      </c>
      <c r="G28" s="58">
        <v>4700000</v>
      </c>
      <c r="H28" s="59" t="str">
        <f>IF(AC28=0,"",IF(AD28="支払先名称・費用種別・経費項目の重複なし",IF(ISBLANK(G28)=1,"",IF(SUMIFS('（別添）収支計画明細 (記入例_演劇)'!$I:$I,'（別添）収支計画明細 (記入例_演劇)'!$C:$C,'収支計画書（記入例_演劇)'!D28,'（別添）収支計画明細 (記入例_演劇)'!$D:$D,'収支計画書（記入例_演劇)'!F28)=G28,"OK","明細の金額と不一致")),AD28))</f>
        <v>OK</v>
      </c>
      <c r="I28" s="273"/>
      <c r="J28" s="273"/>
      <c r="K28" s="273"/>
      <c r="L28" s="273"/>
      <c r="M28" s="273"/>
      <c r="N28" s="273"/>
      <c r="O28" s="273"/>
      <c r="P28" s="21"/>
      <c r="AB28" s="54"/>
      <c r="AC28" s="54">
        <f t="shared" si="0"/>
        <v>1</v>
      </c>
      <c r="AD28" s="67" t="str">
        <f t="shared" si="1"/>
        <v>支払先名称・費用種別・経費項目の重複なし</v>
      </c>
      <c r="AE28" s="54"/>
      <c r="AF28" s="54"/>
      <c r="AG28" s="54"/>
    </row>
    <row r="29" spans="2:33" ht="64.349999999999994" customHeight="1">
      <c r="B29" s="12"/>
      <c r="C29" s="68" t="e">
        <f t="array" aca="1" ref="C29" ca="1">IF(ISBLANK(INDIRECT("C"&amp;ROW()-1))=1,MAX(OFFSET($C$12,0,0,ROW()-ROW($C$12),1))+COUNTBLANK(OFFSET($C$12,0,0,ROW()-ROW($C$12),1))+1,MAX(OFFSET($C$12,0,0,ROW()-ROW($C$12),1)+1))</f>
        <v>#VALUE!</v>
      </c>
      <c r="D29" s="241" t="s">
        <v>200</v>
      </c>
      <c r="E29" s="57" t="s">
        <v>28</v>
      </c>
      <c r="F29" s="57" t="s">
        <v>53</v>
      </c>
      <c r="G29" s="58">
        <v>1300000</v>
      </c>
      <c r="H29" s="59" t="str">
        <f>IF(AC29=0,"",IF(AD29="支払先名称・費用種別・経費項目の重複なし",IF(ISBLANK(G29)=1,"",IF(SUMIFS('（別添）収支計画明細 (記入例_演劇)'!$I:$I,'（別添）収支計画明細 (記入例_演劇)'!$C:$C,'収支計画書（記入例_演劇)'!D29,'（別添）収支計画明細 (記入例_演劇)'!$D:$D,'収支計画書（記入例_演劇)'!F29)=G29,"OK","明細の金額と不一致")),AD29))</f>
        <v>OK</v>
      </c>
      <c r="I29" s="273"/>
      <c r="J29" s="273"/>
      <c r="K29" s="273"/>
      <c r="L29" s="273"/>
      <c r="M29" s="273"/>
      <c r="N29" s="273"/>
      <c r="O29" s="273"/>
      <c r="P29" s="21"/>
      <c r="AB29" s="54"/>
      <c r="AC29" s="54">
        <f t="shared" si="0"/>
        <v>1</v>
      </c>
      <c r="AD29" s="67" t="str">
        <f t="shared" si="1"/>
        <v>支払先名称・費用種別・経費項目の重複なし</v>
      </c>
      <c r="AE29" s="54"/>
      <c r="AF29" s="54"/>
      <c r="AG29" s="54"/>
    </row>
    <row r="30" spans="2:33" ht="64.349999999999994" customHeight="1">
      <c r="B30" s="12"/>
      <c r="C30" s="68" t="e">
        <f t="array" aca="1" ref="C30" ca="1">IF(ISBLANK(INDIRECT("C"&amp;ROW()-1))=1,MAX(OFFSET($C$12,0,0,ROW()-ROW($C$12),1))+COUNTBLANK(OFFSET($C$12,0,0,ROW()-ROW($C$12),1))+1,MAX(OFFSET($C$12,0,0,ROW()-ROW($C$12),1)+1))</f>
        <v>#VALUE!</v>
      </c>
      <c r="D30" s="241" t="s">
        <v>207</v>
      </c>
      <c r="E30" s="57" t="s">
        <v>28</v>
      </c>
      <c r="F30" s="71" t="s">
        <v>188</v>
      </c>
      <c r="G30" s="72">
        <v>5100000</v>
      </c>
      <c r="H30" s="59" t="str">
        <f>IF(AC30=0,"",IF(AD30="支払先名称・費用種別・経費項目の重複なし",IF(ISBLANK(G30)=1,"",IF(SUMIFS('（別添）収支計画明細 (記入例_演劇)'!$I:$I,'（別添）収支計画明細 (記入例_演劇)'!$C:$C,'収支計画書（記入例_演劇)'!D30,'（別添）収支計画明細 (記入例_演劇)'!$D:$D,'収支計画書（記入例_演劇)'!F30)=G30,"OK","明細の金額と不一致")),AD30))</f>
        <v>OK</v>
      </c>
      <c r="I30" s="271"/>
      <c r="J30" s="271"/>
      <c r="K30" s="271"/>
      <c r="L30" s="271"/>
      <c r="M30" s="271"/>
      <c r="N30" s="271"/>
      <c r="O30" s="271"/>
      <c r="P30" s="21"/>
      <c r="AB30" s="54"/>
      <c r="AC30" s="54">
        <f t="shared" si="0"/>
        <v>1</v>
      </c>
      <c r="AD30" s="67" t="str">
        <f t="shared" si="1"/>
        <v>支払先名称・費用種別・経費項目の重複なし</v>
      </c>
      <c r="AE30" s="54"/>
      <c r="AF30" s="54"/>
      <c r="AG30" s="54"/>
    </row>
    <row r="31" spans="2:33" ht="64.349999999999994" customHeight="1">
      <c r="B31" s="12"/>
      <c r="C31" s="68" t="e">
        <f t="array" aca="1" ref="C31" ca="1">IF(ISBLANK(INDIRECT("C"&amp;ROW()-1))=1,MAX(OFFSET($C$12,0,0,ROW()-ROW($C$12),1))+COUNTBLANK(OFFSET($C$12,0,0,ROW()-ROW($C$12),1))+1,MAX(OFFSET($C$12,0,0,ROW()-ROW($C$12),1)+1))</f>
        <v>#VALUE!</v>
      </c>
      <c r="D31" s="241" t="s">
        <v>207</v>
      </c>
      <c r="E31" s="57" t="s">
        <v>28</v>
      </c>
      <c r="F31" s="71" t="s">
        <v>53</v>
      </c>
      <c r="G31" s="72">
        <v>200000</v>
      </c>
      <c r="H31" s="59" t="str">
        <f>IF(AC31=0,"",IF(AD31="支払先名称・費用種別・経費項目の重複なし",IF(ISBLANK(G31)=1,"",IF(SUMIFS('（別添）収支計画明細 (記入例_演劇)'!$I:$I,'（別添）収支計画明細 (記入例_演劇)'!$C:$C,'収支計画書（記入例_演劇)'!D31,'（別添）収支計画明細 (記入例_演劇)'!$D:$D,'収支計画書（記入例_演劇)'!F31)=G31,"OK","明細の金額と不一致")),AD31))</f>
        <v>OK</v>
      </c>
      <c r="I31" s="271"/>
      <c r="J31" s="271"/>
      <c r="K31" s="271"/>
      <c r="L31" s="271"/>
      <c r="M31" s="271"/>
      <c r="N31" s="271"/>
      <c r="O31" s="271"/>
      <c r="P31" s="21"/>
      <c r="AB31" s="54"/>
      <c r="AC31" s="54">
        <f t="shared" si="0"/>
        <v>1</v>
      </c>
      <c r="AD31" s="67" t="str">
        <f t="shared" si="1"/>
        <v>支払先名称・費用種別・経費項目の重複なし</v>
      </c>
      <c r="AE31" s="54"/>
      <c r="AF31" s="54"/>
      <c r="AG31" s="54"/>
    </row>
    <row r="32" spans="2:33" ht="64.349999999999994" customHeight="1">
      <c r="B32" s="12"/>
      <c r="C32" s="68" t="e">
        <f t="array" aca="1" ref="C32" ca="1">IF(ISBLANK(INDIRECT("C"&amp;ROW()-1))=1,MAX(OFFSET($C$12,0,0,ROW()-ROW($C$12),1))+COUNTBLANK(OFFSET($C$12,0,0,ROW()-ROW($C$12),1))+1,MAX(OFFSET($C$12,0,0,ROW()-ROW($C$12),1)+1))</f>
        <v>#VALUE!</v>
      </c>
      <c r="D32" s="241" t="s">
        <v>192</v>
      </c>
      <c r="E32" s="57" t="s">
        <v>28</v>
      </c>
      <c r="F32" s="71" t="s">
        <v>188</v>
      </c>
      <c r="G32" s="72">
        <v>3300000</v>
      </c>
      <c r="H32" s="59" t="str">
        <f>IF(AC32=0,"",IF(AD32="支払先名称・費用種別・経費項目の重複なし",IF(ISBLANK(G32)=1,"",IF(SUMIFS('（別添）収支計画明細 (記入例_演劇)'!$I:$I,'（別添）収支計画明細 (記入例_演劇)'!$C:$C,'収支計画書（記入例_演劇)'!D32,'（別添）収支計画明細 (記入例_演劇)'!$D:$D,'収支計画書（記入例_演劇)'!F32)=G32,"OK","明細の金額と不一致")),AD32))</f>
        <v>OK</v>
      </c>
      <c r="I32" s="271"/>
      <c r="J32" s="271"/>
      <c r="K32" s="271"/>
      <c r="L32" s="271"/>
      <c r="M32" s="271"/>
      <c r="N32" s="271"/>
      <c r="O32" s="271"/>
      <c r="P32" s="21"/>
      <c r="AB32" s="54"/>
      <c r="AC32" s="54">
        <f t="shared" si="0"/>
        <v>1</v>
      </c>
      <c r="AD32" s="67" t="str">
        <f t="shared" si="1"/>
        <v>支払先名称・費用種別・経費項目の重複なし</v>
      </c>
      <c r="AE32" s="54"/>
      <c r="AF32" s="54"/>
      <c r="AG32" s="54"/>
    </row>
    <row r="33" spans="2:33" ht="64.349999999999994" customHeight="1">
      <c r="B33" s="12"/>
      <c r="C33" s="68" t="e">
        <f t="array" aca="1" ref="C33" ca="1">IF(ISBLANK(INDIRECT("C"&amp;ROW()-1))=1,MAX(OFFSET($C$12,0,0,ROW()-ROW($C$12),1))+COUNTBLANK(OFFSET($C$12,0,0,ROW()-ROW($C$12),1))+1,MAX(OFFSET($C$12,0,0,ROW()-ROW($C$12),1)+1))</f>
        <v>#VALUE!</v>
      </c>
      <c r="D33" s="241" t="s">
        <v>192</v>
      </c>
      <c r="E33" s="57" t="s">
        <v>28</v>
      </c>
      <c r="F33" s="71" t="s">
        <v>53</v>
      </c>
      <c r="G33" s="72">
        <v>1050000</v>
      </c>
      <c r="H33" s="59" t="str">
        <f>IF(AC33=0,"",IF(AD33="支払先名称・費用種別・経費項目の重複なし",IF(ISBLANK(G33)=1,"",IF(SUMIFS('（別添）収支計画明細 (記入例_演劇)'!$I:$I,'（別添）収支計画明細 (記入例_演劇)'!$C:$C,'収支計画書（記入例_演劇)'!D33,'（別添）収支計画明細 (記入例_演劇)'!$D:$D,'収支計画書（記入例_演劇)'!F33)=G33,"OK","明細の金額と不一致")),AD33))</f>
        <v>OK</v>
      </c>
      <c r="I33" s="271"/>
      <c r="J33" s="271"/>
      <c r="K33" s="271"/>
      <c r="L33" s="271"/>
      <c r="M33" s="271"/>
      <c r="N33" s="271"/>
      <c r="O33" s="271"/>
      <c r="P33" s="21"/>
      <c r="AB33" s="54"/>
      <c r="AC33" s="54">
        <f t="shared" si="0"/>
        <v>1</v>
      </c>
      <c r="AD33" s="67" t="str">
        <f t="shared" si="1"/>
        <v>支払先名称・費用種別・経費項目の重複なし</v>
      </c>
      <c r="AE33" s="54"/>
      <c r="AF33" s="54"/>
      <c r="AG33" s="54"/>
    </row>
    <row r="34" spans="2:33" ht="64.349999999999994" customHeight="1">
      <c r="B34" s="12"/>
      <c r="C34" s="68" t="e">
        <f t="array" aca="1" ref="C34" ca="1">IF(ISBLANK(INDIRECT("C"&amp;ROW()-1))=1,MAX(OFFSET($C$12,0,0,ROW()-ROW($C$12),1))+COUNTBLANK(OFFSET($C$12,0,0,ROW()-ROW($C$12),1))+1,MAX(OFFSET($C$12,0,0,ROW()-ROW($C$12),1)+1))</f>
        <v>#VALUE!</v>
      </c>
      <c r="D34" s="241" t="s">
        <v>194</v>
      </c>
      <c r="E34" s="57" t="s">
        <v>28</v>
      </c>
      <c r="F34" s="57" t="s">
        <v>188</v>
      </c>
      <c r="G34" s="58">
        <v>1500000</v>
      </c>
      <c r="H34" s="59" t="str">
        <f>IF(AC34=0,"",IF(AD34="支払先名称・費用種別・経費項目の重複なし",IF(ISBLANK(G34)=1,"",IF(SUMIFS('（別添）収支計画明細 (記入例_演劇)'!$I:$I,'（別添）収支計画明細 (記入例_演劇)'!$C:$C,'収支計画書（記入例_演劇)'!D34,'（別添）収支計画明細 (記入例_演劇)'!$D:$D,'収支計画書（記入例_演劇)'!F34)=G34,"OK","明細の金額と不一致")),AD34))</f>
        <v>OK</v>
      </c>
      <c r="I34" s="271"/>
      <c r="J34" s="271"/>
      <c r="K34" s="271"/>
      <c r="L34" s="271"/>
      <c r="M34" s="271"/>
      <c r="N34" s="271"/>
      <c r="O34" s="271"/>
      <c r="P34" s="21"/>
      <c r="AB34" s="54"/>
      <c r="AC34" s="54">
        <f t="shared" si="0"/>
        <v>1</v>
      </c>
      <c r="AD34" s="67" t="str">
        <f t="shared" si="1"/>
        <v>支払先名称・費用種別・経費項目の重複なし</v>
      </c>
      <c r="AE34" s="54"/>
      <c r="AF34" s="54"/>
      <c r="AG34" s="54"/>
    </row>
    <row r="35" spans="2:33" ht="64.349999999999994" customHeight="1">
      <c r="B35" s="12"/>
      <c r="C35" s="68" t="e">
        <f t="array" aca="1" ref="C35" ca="1">IF(ISBLANK(INDIRECT("C"&amp;ROW()-1))=1,MAX(OFFSET($C$12,0,0,ROW()-ROW($C$12),1))+COUNTBLANK(OFFSET($C$12,0,0,ROW()-ROW($C$12),1))+1,MAX(OFFSET($C$12,0,0,ROW()-ROW($C$12),1)+1))</f>
        <v>#VALUE!</v>
      </c>
      <c r="D35" s="241" t="s">
        <v>194</v>
      </c>
      <c r="E35" s="57" t="s">
        <v>28</v>
      </c>
      <c r="F35" s="57" t="s">
        <v>53</v>
      </c>
      <c r="G35" s="58">
        <v>1080000</v>
      </c>
      <c r="H35" s="59" t="str">
        <f>IF(AC35=0,"",IF(AD35="支払先名称・費用種別・経費項目の重複なし",IF(ISBLANK(G35)=1,"",IF(SUMIFS('（別添）収支計画明細 (記入例_演劇)'!$I:$I,'（別添）収支計画明細 (記入例_演劇)'!$C:$C,'収支計画書（記入例_演劇)'!D35,'（別添）収支計画明細 (記入例_演劇)'!$D:$D,'収支計画書（記入例_演劇)'!F35)=G35,"OK","明細の金額と不一致")),AD35))</f>
        <v>OK</v>
      </c>
      <c r="I35" s="273"/>
      <c r="J35" s="273"/>
      <c r="K35" s="273"/>
      <c r="L35" s="273"/>
      <c r="M35" s="273"/>
      <c r="N35" s="273"/>
      <c r="O35" s="273"/>
      <c r="P35" s="21"/>
      <c r="AB35" s="54"/>
      <c r="AC35" s="54">
        <f t="shared" si="0"/>
        <v>1</v>
      </c>
      <c r="AD35" s="67" t="str">
        <f t="shared" si="1"/>
        <v>支払先名称・費用種別・経費項目の重複なし</v>
      </c>
      <c r="AE35" s="54"/>
      <c r="AF35" s="54"/>
      <c r="AG35" s="54"/>
    </row>
    <row r="36" spans="2:33" ht="64.349999999999994" customHeight="1">
      <c r="B36" s="12"/>
      <c r="C36" s="68" t="e">
        <f t="array" aca="1" ref="C36" ca="1">IF(ISBLANK(INDIRECT("C"&amp;ROW()-1))=1,MAX(OFFSET($C$12,0,0,ROW()-ROW($C$12),1))+COUNTBLANK(OFFSET($C$12,0,0,ROW()-ROW($C$12),1))+1,MAX(OFFSET($C$12,0,0,ROW()-ROW($C$12),1)+1))</f>
        <v>#VALUE!</v>
      </c>
      <c r="D36" s="241" t="s">
        <v>195</v>
      </c>
      <c r="E36" s="57" t="s">
        <v>28</v>
      </c>
      <c r="F36" s="57" t="s">
        <v>53</v>
      </c>
      <c r="G36" s="58">
        <v>4765000</v>
      </c>
      <c r="H36" s="59" t="str">
        <f>IF(AC36=0,"",IF(AD36="支払先名称・費用種別・経費項目の重複なし",IF(ISBLANK(G36)=1,"",IF(SUMIFS('（別添）収支計画明細 (記入例_演劇)'!$I:$I,'（別添）収支計画明細 (記入例_演劇)'!$C:$C,'収支計画書（記入例_演劇)'!D36,'（別添）収支計画明細 (記入例_演劇)'!$D:$D,'収支計画書（記入例_演劇)'!F36)=G36,"OK","明細の金額と不一致")),AD36))</f>
        <v>OK</v>
      </c>
      <c r="I36" s="273"/>
      <c r="J36" s="273"/>
      <c r="K36" s="273"/>
      <c r="L36" s="273"/>
      <c r="M36" s="273"/>
      <c r="N36" s="273"/>
      <c r="O36" s="273"/>
      <c r="P36" s="21"/>
      <c r="AB36" s="54"/>
      <c r="AC36" s="54">
        <f t="shared" si="0"/>
        <v>1</v>
      </c>
      <c r="AD36" s="67" t="str">
        <f t="shared" si="1"/>
        <v>支払先名称・費用種別・経費項目の重複なし</v>
      </c>
      <c r="AE36" s="54"/>
      <c r="AF36" s="54"/>
      <c r="AG36" s="54"/>
    </row>
    <row r="37" spans="2:33" ht="64.349999999999994" customHeight="1">
      <c r="B37" s="12"/>
      <c r="C37" s="68" t="e">
        <f t="array" aca="1" ref="C37" ca="1">IF(ISBLANK(INDIRECT("C"&amp;ROW()-1))=1,MAX(OFFSET($C$12,0,0,ROW()-ROW($C$12),1))+COUNTBLANK(OFFSET($C$12,0,0,ROW()-ROW($C$12),1))+1,MAX(OFFSET($C$12,0,0,ROW()-ROW($C$12),1)+1))</f>
        <v>#VALUE!</v>
      </c>
      <c r="D37" s="241" t="s">
        <v>196</v>
      </c>
      <c r="E37" s="57" t="s">
        <v>28</v>
      </c>
      <c r="F37" s="71" t="s">
        <v>53</v>
      </c>
      <c r="G37" s="72">
        <v>1770000</v>
      </c>
      <c r="H37" s="59" t="str">
        <f>IF(AC37=0,"",IF(AD37="支払先名称・費用種別・経費項目の重複なし",IF(ISBLANK(G37)=1,"",IF(SUMIFS('（別添）収支計画明細 (記入例_演劇)'!$I:$I,'（別添）収支計画明細 (記入例_演劇)'!$C:$C,'収支計画書（記入例_演劇)'!D37,'（別添）収支計画明細 (記入例_演劇)'!$D:$D,'収支計画書（記入例_演劇)'!F37)=G37,"OK","明細の金額と不一致")),AD37))</f>
        <v>OK</v>
      </c>
      <c r="I37" s="271"/>
      <c r="J37" s="271"/>
      <c r="K37" s="271"/>
      <c r="L37" s="271"/>
      <c r="M37" s="271"/>
      <c r="N37" s="271"/>
      <c r="O37" s="271"/>
      <c r="P37" s="21"/>
      <c r="AB37" s="54"/>
      <c r="AC37" s="54">
        <f t="shared" si="0"/>
        <v>1</v>
      </c>
      <c r="AD37" s="67" t="str">
        <f t="shared" si="1"/>
        <v>支払先名称・費用種別・経費項目の重複なし</v>
      </c>
      <c r="AE37" s="54"/>
      <c r="AF37" s="54"/>
      <c r="AG37" s="54"/>
    </row>
    <row r="38" spans="2:33" ht="64.349999999999994" customHeight="1">
      <c r="B38" s="12"/>
      <c r="C38" s="68" t="e">
        <f t="array" aca="1" ref="C38" ca="1">IF(ISBLANK(INDIRECT("C"&amp;ROW()-1))=1,MAX(OFFSET($C$12,0,0,ROW()-ROW($C$12),1))+COUNTBLANK(OFFSET($C$12,0,0,ROW()-ROW($C$12),1))+1,MAX(OFFSET($C$12,0,0,ROW()-ROW($C$12),1)+1))</f>
        <v>#VALUE!</v>
      </c>
      <c r="D38" s="241" t="s">
        <v>197</v>
      </c>
      <c r="E38" s="57" t="s">
        <v>28</v>
      </c>
      <c r="F38" s="71" t="s">
        <v>190</v>
      </c>
      <c r="G38" s="72">
        <v>500000</v>
      </c>
      <c r="H38" s="59" t="str">
        <f>IF(AC38=0,"",IF(AD38="支払先名称・費用種別・経費項目の重複なし",IF(ISBLANK(G38)=1,"",IF(SUMIFS('（別添）収支計画明細 (記入例_演劇)'!$I:$I,'（別添）収支計画明細 (記入例_演劇)'!$C:$C,'収支計画書（記入例_演劇)'!D38,'（別添）収支計画明細 (記入例_演劇)'!$D:$D,'収支計画書（記入例_演劇)'!F38)=G38,"OK","明細の金額と不一致")),AD38))</f>
        <v>OK</v>
      </c>
      <c r="I38" s="271"/>
      <c r="J38" s="271"/>
      <c r="K38" s="271"/>
      <c r="L38" s="271"/>
      <c r="M38" s="271"/>
      <c r="N38" s="271"/>
      <c r="O38" s="271"/>
      <c r="P38" s="21"/>
      <c r="AB38" s="54"/>
      <c r="AC38" s="54">
        <f t="shared" si="0"/>
        <v>1</v>
      </c>
      <c r="AD38" s="67" t="str">
        <f t="shared" si="1"/>
        <v>支払先名称・費用種別・経費項目の重複なし</v>
      </c>
      <c r="AE38" s="54"/>
      <c r="AF38" s="54"/>
      <c r="AG38" s="54"/>
    </row>
    <row r="39" spans="2:33" ht="64.349999999999994" customHeight="1">
      <c r="B39" s="12"/>
      <c r="C39" s="68" t="e">
        <f t="array" aca="1" ref="C39" ca="1">IF(ISBLANK(INDIRECT("C"&amp;ROW()-1))=1,MAX(OFFSET($C$12,0,0,ROW()-ROW($C$12),1))+COUNTBLANK(OFFSET($C$12,0,0,ROW()-ROW($C$12),1))+1,MAX(OFFSET($C$12,0,0,ROW()-ROW($C$12),1)+1))</f>
        <v>#VALUE!</v>
      </c>
      <c r="D39" s="241" t="s">
        <v>259</v>
      </c>
      <c r="E39" s="57" t="s">
        <v>28</v>
      </c>
      <c r="F39" s="71" t="s">
        <v>29</v>
      </c>
      <c r="G39" s="72">
        <v>300000</v>
      </c>
      <c r="H39" s="59" t="str">
        <f>IF(AC39=0,"",IF(AD39="支払先名称・費用種別・経費項目の重複なし",IF(ISBLANK(G39)=1,"",IF(SUMIFS('（別添）収支計画明細 (記入例_演劇)'!$I:$I,'（別添）収支計画明細 (記入例_演劇)'!$C:$C,'収支計画書（記入例_演劇)'!D39,'（別添）収支計画明細 (記入例_演劇)'!$D:$D,'収支計画書（記入例_演劇)'!F39)=G39,"OK","明細の金額と不一致")),AD39))</f>
        <v>OK</v>
      </c>
      <c r="I39" s="271"/>
      <c r="J39" s="271"/>
      <c r="K39" s="271"/>
      <c r="L39" s="271"/>
      <c r="M39" s="271"/>
      <c r="N39" s="271"/>
      <c r="O39" s="271"/>
      <c r="P39" s="21"/>
      <c r="AB39" s="54"/>
      <c r="AC39" s="54">
        <f t="shared" si="0"/>
        <v>1</v>
      </c>
      <c r="AD39" s="67" t="str">
        <f t="shared" si="1"/>
        <v>支払先名称・費用種別・経費項目の重複なし</v>
      </c>
      <c r="AE39" s="54"/>
      <c r="AF39" s="54"/>
      <c r="AG39" s="54"/>
    </row>
    <row r="40" spans="2:33" ht="64.349999999999994" customHeight="1">
      <c r="B40" s="12"/>
      <c r="C40" s="68" t="e">
        <f t="array" aca="1" ref="C40" ca="1">IF(ISBLANK(INDIRECT("C"&amp;ROW()-1))=1,MAX(OFFSET($C$12,0,0,ROW()-ROW($C$12),1))+COUNTBLANK(OFFSET($C$12,0,0,ROW()-ROW($C$12),1))+1,MAX(OFFSET($C$12,0,0,ROW()-ROW($C$12),1)+1))</f>
        <v>#VALUE!</v>
      </c>
      <c r="D40" s="241" t="s">
        <v>260</v>
      </c>
      <c r="E40" s="57" t="s">
        <v>28</v>
      </c>
      <c r="F40" s="71" t="s">
        <v>29</v>
      </c>
      <c r="G40" s="72">
        <v>600000</v>
      </c>
      <c r="H40" s="59" t="str">
        <f>IF(AC40=0,"",IF(AD40="支払先名称・費用種別・経費項目の重複なし",IF(ISBLANK(G40)=1,"",IF(SUMIFS('（別添）収支計画明細 (記入例_演劇)'!$I:$I,'（別添）収支計画明細 (記入例_演劇)'!$C:$C,'収支計画書（記入例_演劇)'!D40,'（別添）収支計画明細 (記入例_演劇)'!$D:$D,'収支計画書（記入例_演劇)'!F40)=G40,"OK","明細の金額と不一致")),AD40))</f>
        <v>OK</v>
      </c>
      <c r="I40" s="271"/>
      <c r="J40" s="271"/>
      <c r="K40" s="271"/>
      <c r="L40" s="271"/>
      <c r="M40" s="271"/>
      <c r="N40" s="271"/>
      <c r="O40" s="271"/>
      <c r="P40" s="21"/>
      <c r="AB40" s="54"/>
      <c r="AC40" s="54">
        <f t="shared" si="0"/>
        <v>1</v>
      </c>
      <c r="AD40" s="67" t="str">
        <f t="shared" si="1"/>
        <v>支払先名称・費用種別・経費項目の重複なし</v>
      </c>
      <c r="AE40" s="54"/>
      <c r="AF40" s="54"/>
      <c r="AG40" s="54"/>
    </row>
    <row r="41" spans="2:33" ht="64.349999999999994" customHeight="1">
      <c r="B41" s="12"/>
      <c r="C41" s="68" t="e">
        <f t="array" aca="1" ref="C41" ca="1">IF(ISBLANK(INDIRECT("C"&amp;ROW()-1))=1,MAX(OFFSET($C$12,0,0,ROW()-ROW($C$12),1))+COUNTBLANK(OFFSET($C$12,0,0,ROW()-ROW($C$12),1))+1,MAX(OFFSET($C$12,0,0,ROW()-ROW($C$12),1)+1))</f>
        <v>#VALUE!</v>
      </c>
      <c r="D41" s="241" t="s">
        <v>261</v>
      </c>
      <c r="E41" s="57" t="s">
        <v>28</v>
      </c>
      <c r="F41" s="57" t="s">
        <v>193</v>
      </c>
      <c r="G41" s="58">
        <v>900000</v>
      </c>
      <c r="H41" s="59" t="str">
        <f>IF(AC41=0,"",IF(AD41="支払先名称・費用種別・経費項目の重複なし",IF(ISBLANK(G41)=1,"",IF(SUMIFS('（別添）収支計画明細 (記入例_演劇)'!$I:$I,'（別添）収支計画明細 (記入例_演劇)'!$C:$C,'収支計画書（記入例_演劇)'!D41,'（別添）収支計画明細 (記入例_演劇)'!$D:$D,'収支計画書（記入例_演劇)'!F41)=G41,"OK","明細の金額と不一致")),AD41))</f>
        <v>OK</v>
      </c>
      <c r="I41" s="271"/>
      <c r="J41" s="271"/>
      <c r="K41" s="271"/>
      <c r="L41" s="271"/>
      <c r="M41" s="271"/>
      <c r="N41" s="271"/>
      <c r="O41" s="271"/>
      <c r="P41" s="21"/>
      <c r="AB41" s="54"/>
      <c r="AC41" s="54">
        <f t="shared" si="0"/>
        <v>1</v>
      </c>
      <c r="AD41" s="67" t="str">
        <f t="shared" si="1"/>
        <v>支払先名称・費用種別・経費項目の重複なし</v>
      </c>
      <c r="AE41" s="54"/>
      <c r="AF41" s="54"/>
      <c r="AG41" s="54"/>
    </row>
    <row r="42" spans="2:33" ht="64.150000000000006" customHeight="1">
      <c r="B42" s="12"/>
      <c r="C42" s="68" t="e">
        <f t="array" aca="1" ref="C42" ca="1">IF(ISBLANK(INDIRECT("C"&amp;ROW()-1))=1,MAX(OFFSET($C$12,0,0,ROW()-ROW($C$12),1))+COUNTBLANK(OFFSET($C$12,0,0,ROW()-ROW($C$12),1))+1,MAX(OFFSET($C$12,0,0,ROW()-ROW($C$12),1)+1))</f>
        <v>#VALUE!</v>
      </c>
      <c r="D42" s="241" t="s">
        <v>262</v>
      </c>
      <c r="E42" s="57" t="s">
        <v>23</v>
      </c>
      <c r="F42" s="57" t="s">
        <v>263</v>
      </c>
      <c r="G42" s="58">
        <v>1030644</v>
      </c>
      <c r="H42" s="59" t="str">
        <f>IF(AC42=0,"",IF(AD42="支払先名称・費用種別・経費項目の重複なし",IF(ISBLANK(G42)=1,"",IF(SUMIFS('（別添）収支計画明細 (記入例_演劇)'!$I:$I,'（別添）収支計画明細 (記入例_演劇)'!$C:$C,'収支計画書（記入例_演劇)'!D42,'（別添）収支計画明細 (記入例_演劇)'!$D:$D,'収支計画書（記入例_演劇)'!F42)=G42,"OK","明細の金額と不一致")),AD42))</f>
        <v>OK</v>
      </c>
      <c r="I42" s="281"/>
      <c r="J42" s="281"/>
      <c r="K42" s="281"/>
      <c r="L42" s="281"/>
      <c r="M42" s="281"/>
      <c r="N42" s="281"/>
      <c r="O42" s="281"/>
      <c r="P42" s="21"/>
      <c r="X42" s="78"/>
      <c r="Y42" s="79"/>
      <c r="Z42" s="80" t="str">
        <f>IF($L$4=0,"",ROUNDDOWN(Y42/$L$4,0))</f>
        <v/>
      </c>
      <c r="AA42" s="42"/>
      <c r="AB42" s="54"/>
      <c r="AC42" s="54">
        <f t="shared" si="0"/>
        <v>1</v>
      </c>
      <c r="AD42" s="67" t="str">
        <f t="shared" si="1"/>
        <v>支払先名称・費用種別・経費項目の重複なし</v>
      </c>
      <c r="AE42" s="54"/>
      <c r="AF42" s="54"/>
      <c r="AG42" s="54"/>
    </row>
    <row r="43" spans="2:33" ht="64.349999999999994" customHeight="1">
      <c r="B43" s="12"/>
      <c r="C43" s="68" t="e">
        <f t="array" aca="1" ref="C43" ca="1">IF(ISBLANK(INDIRECT("C"&amp;ROW()-1))=1,MAX(OFFSET($C$12,0,0,ROW()-ROW($C$12),1))+COUNTBLANK(OFFSET($C$12,0,0,ROW()-ROW($C$12),1))+1,MAX(OFFSET($C$12,0,0,ROW()-ROW($C$12),1)+1))</f>
        <v>#VALUE!</v>
      </c>
      <c r="D43" s="241" t="s">
        <v>196</v>
      </c>
      <c r="E43" s="57" t="s">
        <v>23</v>
      </c>
      <c r="F43" s="57" t="s">
        <v>24</v>
      </c>
      <c r="G43" s="58">
        <v>17310000</v>
      </c>
      <c r="H43" s="59" t="str">
        <f>IF(AC43=0,"",IF(AD43="支払先名称・費用種別・経費項目の重複なし",IF(ISBLANK(G43)=1,"",IF(SUMIFS('（別添）収支計画明細 (記入例_演劇)'!$I:$I,'（別添）収支計画明細 (記入例_演劇)'!$C:$C,'収支計画書（記入例_演劇)'!D43,'（別添）収支計画明細 (記入例_演劇)'!$D:$D,'収支計画書（記入例_演劇)'!F43)=G43,"OK","明細の金額と不一致")),AD43))</f>
        <v>OK</v>
      </c>
      <c r="I43" s="273"/>
      <c r="J43" s="273"/>
      <c r="K43" s="273"/>
      <c r="L43" s="273"/>
      <c r="M43" s="273"/>
      <c r="N43" s="273"/>
      <c r="O43" s="273"/>
      <c r="P43" s="21"/>
      <c r="AB43" s="54"/>
      <c r="AC43" s="54">
        <f t="shared" si="0"/>
        <v>1</v>
      </c>
      <c r="AD43" s="67" t="str">
        <f t="shared" si="1"/>
        <v>支払先名称・費用種別・経費項目の重複なし</v>
      </c>
      <c r="AE43" s="54"/>
      <c r="AF43" s="54"/>
      <c r="AG43" s="54"/>
    </row>
    <row r="44" spans="2:33" ht="64.349999999999994" customHeight="1">
      <c r="B44" s="12"/>
      <c r="C44" s="68" t="e">
        <f t="array" aca="1" ref="C44" ca="1">IF(ISBLANK(INDIRECT("C"&amp;ROW()-1))=1,MAX(OFFSET($C$12,0,0,ROW()-ROW($C$12),1))+COUNTBLANK(OFFSET($C$12,0,0,ROW()-ROW($C$12),1))+1,MAX(OFFSET($C$12,0,0,ROW()-ROW($C$12),1)+1))</f>
        <v>#VALUE!</v>
      </c>
      <c r="D44" s="241" t="s">
        <v>196</v>
      </c>
      <c r="E44" s="57" t="s">
        <v>23</v>
      </c>
      <c r="F44" s="57" t="s">
        <v>264</v>
      </c>
      <c r="G44" s="58">
        <v>3900000</v>
      </c>
      <c r="H44" s="59" t="str">
        <f>IF(AC44=0,"",IF(AD44="支払先名称・費用種別・経費項目の重複なし",IF(ISBLANK(G44)=1,"",IF(SUMIFS('（別添）収支計画明細 (記入例_演劇)'!$I:$I,'（別添）収支計画明細 (記入例_演劇)'!$C:$C,'収支計画書（記入例_演劇)'!D44,'（別添）収支計画明細 (記入例_演劇)'!$D:$D,'収支計画書（記入例_演劇)'!F44)=G44,"OK","明細の金額と不一致")),AD44))</f>
        <v>OK</v>
      </c>
      <c r="I44" s="273"/>
      <c r="J44" s="273"/>
      <c r="K44" s="273"/>
      <c r="L44" s="273"/>
      <c r="M44" s="273"/>
      <c r="N44" s="273"/>
      <c r="O44" s="273"/>
      <c r="P44" s="21"/>
      <c r="AB44" s="54"/>
      <c r="AC44" s="54">
        <f t="shared" si="0"/>
        <v>1</v>
      </c>
      <c r="AD44" s="67" t="str">
        <f t="shared" si="1"/>
        <v>支払先名称・費用種別・経費項目の重複なし</v>
      </c>
      <c r="AE44" s="54"/>
      <c r="AF44" s="54"/>
      <c r="AG44" s="54"/>
    </row>
    <row r="45" spans="2:33" ht="64.349999999999994" customHeight="1">
      <c r="B45" s="12"/>
      <c r="C45" s="68" t="e">
        <f t="array" aca="1" ref="C45" ca="1">IF(ISBLANK(INDIRECT("C"&amp;ROW()-1))=1,MAX(OFFSET($C$12,0,0,ROW()-ROW($C$12),1))+COUNTBLANK(OFFSET($C$12,0,0,ROW()-ROW($C$12),1))+1,MAX(OFFSET($C$12,0,0,ROW()-ROW($C$12),1)+1))</f>
        <v>#VALUE!</v>
      </c>
      <c r="D45" s="241" t="s">
        <v>265</v>
      </c>
      <c r="E45" s="57" t="s">
        <v>23</v>
      </c>
      <c r="F45" s="71" t="s">
        <v>264</v>
      </c>
      <c r="G45" s="72">
        <v>100000</v>
      </c>
      <c r="H45" s="59" t="str">
        <f>IF(AC45=0,"",IF(AD45="支払先名称・費用種別・経費項目の重複なし",IF(ISBLANK(G45)=1,"",IF(SUMIFS('（別添）収支計画明細 (記入例_演劇)'!$I:$I,'（別添）収支計画明細 (記入例_演劇)'!$C:$C,'収支計画書（記入例_演劇)'!D45,'（別添）収支計画明細 (記入例_演劇)'!$D:$D,'収支計画書（記入例_演劇)'!F45)=G45,"OK","明細の金額と不一致")),AD45))</f>
        <v>OK</v>
      </c>
      <c r="I45" s="271"/>
      <c r="J45" s="271"/>
      <c r="K45" s="271"/>
      <c r="L45" s="271"/>
      <c r="M45" s="271"/>
      <c r="N45" s="271"/>
      <c r="O45" s="271"/>
      <c r="P45" s="21"/>
      <c r="AB45" s="54"/>
      <c r="AC45" s="54">
        <f t="shared" si="0"/>
        <v>1</v>
      </c>
      <c r="AD45" s="67" t="str">
        <f t="shared" si="1"/>
        <v>支払先名称・費用種別・経費項目の重複なし</v>
      </c>
      <c r="AE45" s="54"/>
      <c r="AF45" s="54"/>
      <c r="AG45" s="54"/>
    </row>
    <row r="46" spans="2:33" ht="64.349999999999994" customHeight="1">
      <c r="B46" s="12"/>
      <c r="C46" s="68" t="e">
        <f t="array" aca="1" ref="C46" ca="1">IF(ISBLANK(INDIRECT("C"&amp;ROW()-1))=1,MAX(OFFSET($C$12,0,0,ROW()-ROW($C$12),1))+COUNTBLANK(OFFSET($C$12,0,0,ROW()-ROW($C$12),1))+1,MAX(OFFSET($C$12,0,0,ROW()-ROW($C$12),1)+1))</f>
        <v>#VALUE!</v>
      </c>
      <c r="D46" s="241" t="s">
        <v>262</v>
      </c>
      <c r="E46" s="57" t="s">
        <v>32</v>
      </c>
      <c r="F46" s="71" t="s">
        <v>266</v>
      </c>
      <c r="G46" s="72">
        <v>900000</v>
      </c>
      <c r="H46" s="59" t="str">
        <f>IF(AC46=0,"",IF(AD46="支払先名称・費用種別・経費項目の重複なし",IF(ISBLANK(G46)=1,"",IF(SUMIFS('（別添）収支計画明細 (記入例_演劇)'!$I:$I,'（別添）収支計画明細 (記入例_演劇)'!$C:$C,'収支計画書（記入例_演劇)'!D46,'（別添）収支計画明細 (記入例_演劇)'!$D:$D,'収支計画書（記入例_演劇)'!F46)=G46,"OK","明細の金額と不一致")),AD46))</f>
        <v>OK</v>
      </c>
      <c r="I46" s="271"/>
      <c r="J46" s="271"/>
      <c r="K46" s="271"/>
      <c r="L46" s="271"/>
      <c r="M46" s="271"/>
      <c r="N46" s="271"/>
      <c r="O46" s="271"/>
      <c r="P46" s="21"/>
      <c r="AB46" s="54"/>
      <c r="AC46" s="54">
        <f t="shared" si="0"/>
        <v>1</v>
      </c>
      <c r="AD46" s="67" t="str">
        <f t="shared" si="1"/>
        <v>支払先名称・費用種別・経費項目の重複なし</v>
      </c>
      <c r="AE46" s="54"/>
      <c r="AF46" s="54"/>
      <c r="AG46" s="54"/>
    </row>
    <row r="47" spans="2:33" ht="64.349999999999994" customHeight="1">
      <c r="B47" s="12"/>
      <c r="C47" s="68" t="e">
        <f t="array" aca="1" ref="C47" ca="1">IF(ISBLANK(INDIRECT("C"&amp;ROW()-1))=1,MAX(OFFSET($C$12,0,0,ROW()-ROW($C$12),1))+COUNTBLANK(OFFSET($C$12,0,0,ROW()-ROW($C$12),1))+1,MAX(OFFSET($C$12,0,0,ROW()-ROW($C$12),1)+1))</f>
        <v>#VALUE!</v>
      </c>
      <c r="D47" s="241" t="s">
        <v>267</v>
      </c>
      <c r="E47" s="57" t="s">
        <v>32</v>
      </c>
      <c r="F47" s="71" t="s">
        <v>70</v>
      </c>
      <c r="G47" s="72">
        <v>2730000</v>
      </c>
      <c r="H47" s="59" t="str">
        <f>IF(AC47=0,"",IF(AD47="支払先名称・費用種別・経費項目の重複なし",IF(ISBLANK(G47)=1,"",IF(SUMIFS('（別添）収支計画明細 (記入例_演劇)'!$I:$I,'（別添）収支計画明細 (記入例_演劇)'!$C:$C,'収支計画書（記入例_演劇)'!D47,'（別添）収支計画明細 (記入例_演劇)'!$D:$D,'収支計画書（記入例_演劇)'!F47)=G47,"OK","明細の金額と不一致")),AD47))</f>
        <v>OK</v>
      </c>
      <c r="I47" s="271"/>
      <c r="J47" s="271"/>
      <c r="K47" s="271"/>
      <c r="L47" s="271"/>
      <c r="M47" s="271"/>
      <c r="N47" s="271"/>
      <c r="O47" s="271"/>
      <c r="P47" s="21"/>
      <c r="AB47" s="54"/>
      <c r="AC47" s="54">
        <f t="shared" si="0"/>
        <v>1</v>
      </c>
      <c r="AD47" s="67" t="str">
        <f t="shared" si="1"/>
        <v>支払先名称・費用種別・経費項目の重複なし</v>
      </c>
      <c r="AE47" s="54"/>
      <c r="AF47" s="54"/>
      <c r="AG47" s="54"/>
    </row>
    <row r="48" spans="2:33" ht="64.349999999999994" customHeight="1">
      <c r="B48" s="12"/>
      <c r="C48" s="68" t="e">
        <f t="array" aca="1" ref="C48" ca="1">IF(ISBLANK(INDIRECT("C"&amp;ROW()-1))=1,MAX(OFFSET($C$12,0,0,ROW()-ROW($C$12),1))+COUNTBLANK(OFFSET($C$12,0,0,ROW()-ROW($C$12),1))+1,MAX(OFFSET($C$12,0,0,ROW()-ROW($C$12),1)+1))</f>
        <v>#VALUE!</v>
      </c>
      <c r="D48" s="241" t="s">
        <v>267</v>
      </c>
      <c r="E48" s="57" t="s">
        <v>32</v>
      </c>
      <c r="F48" s="71" t="s">
        <v>266</v>
      </c>
      <c r="G48" s="72">
        <v>500000</v>
      </c>
      <c r="H48" s="59" t="str">
        <f>IF(AC48=0,"",IF(AD48="支払先名称・費用種別・経費項目の重複なし",IF(ISBLANK(G48)=1,"",IF(SUMIFS('（別添）収支計画明細 (記入例_演劇)'!$I:$I,'（別添）収支計画明細 (記入例_演劇)'!$C:$C,'収支計画書（記入例_演劇)'!D48,'（別添）収支計画明細 (記入例_演劇)'!$D:$D,'収支計画書（記入例_演劇)'!F48)=G48,"OK","明細の金額と不一致")),AD48))</f>
        <v>OK</v>
      </c>
      <c r="I48" s="271"/>
      <c r="J48" s="271"/>
      <c r="K48" s="271"/>
      <c r="L48" s="271"/>
      <c r="M48" s="271"/>
      <c r="N48" s="271"/>
      <c r="O48" s="271"/>
      <c r="P48" s="21"/>
      <c r="AB48" s="54"/>
      <c r="AC48" s="54">
        <f t="shared" si="0"/>
        <v>1</v>
      </c>
      <c r="AD48" s="67" t="str">
        <f t="shared" si="1"/>
        <v>支払先名称・費用種別・経費項目の重複なし</v>
      </c>
      <c r="AE48" s="54"/>
      <c r="AF48" s="54"/>
      <c r="AG48" s="54"/>
    </row>
    <row r="49" spans="2:33" ht="64.349999999999994" customHeight="1">
      <c r="B49" s="12"/>
      <c r="C49" s="68" t="e">
        <f t="array" aca="1" ref="C49" ca="1">IF(ISBLANK(INDIRECT("C"&amp;ROW()-1))=1,MAX(OFFSET($C$12,0,0,ROW()-ROW($C$12),1))+COUNTBLANK(OFFSET($C$12,0,0,ROW()-ROW($C$12),1))+1,MAX(OFFSET($C$12,0,0,ROW()-ROW($C$12),1)+1))</f>
        <v>#VALUE!</v>
      </c>
      <c r="D49" s="241" t="s">
        <v>265</v>
      </c>
      <c r="E49" s="57" t="s">
        <v>32</v>
      </c>
      <c r="F49" s="57" t="s">
        <v>203</v>
      </c>
      <c r="G49" s="58">
        <v>10785457</v>
      </c>
      <c r="H49" s="59" t="str">
        <f>IF(AC49=0,"",IF(AD49="支払先名称・費用種別・経費項目の重複なし",IF(ISBLANK(G49)=1,"",IF(SUMIFS('（別添）収支計画明細 (記入例_演劇)'!$I:$I,'（別添）収支計画明細 (記入例_演劇)'!$C:$C,'収支計画書（記入例_演劇)'!D49,'（別添）収支計画明細 (記入例_演劇)'!$D:$D,'収支計画書（記入例_演劇)'!F49)=G49,"OK","明細の金額と不一致")),AD49))</f>
        <v>OK</v>
      </c>
      <c r="I49" s="271"/>
      <c r="J49" s="271"/>
      <c r="K49" s="271"/>
      <c r="L49" s="271"/>
      <c r="M49" s="271"/>
      <c r="N49" s="271"/>
      <c r="O49" s="271"/>
      <c r="P49" s="21"/>
      <c r="AB49" s="54"/>
      <c r="AC49" s="54">
        <f t="shared" si="0"/>
        <v>1</v>
      </c>
      <c r="AD49" s="67" t="str">
        <f t="shared" si="1"/>
        <v>支払先名称・費用種別・経費項目の重複なし</v>
      </c>
      <c r="AE49" s="54"/>
      <c r="AF49" s="54"/>
      <c r="AG49" s="54"/>
    </row>
    <row r="50" spans="2:33" ht="64.349999999999994" customHeight="1">
      <c r="B50" s="12"/>
      <c r="C50" s="68" t="e">
        <f t="array" aca="1" ref="C50" ca="1">IF(ISBLANK(INDIRECT("C"&amp;ROW()-1))=1,MAX(OFFSET($C$12,0,0,ROW()-ROW($C$12),1))+COUNTBLANK(OFFSET($C$12,0,0,ROW()-ROW($C$12),1))+1,MAX(OFFSET($C$12,0,0,ROW()-ROW($C$12),1)+1))</f>
        <v>#VALUE!</v>
      </c>
      <c r="D50" s="241" t="s">
        <v>268</v>
      </c>
      <c r="E50" s="57" t="s">
        <v>32</v>
      </c>
      <c r="F50" s="57" t="s">
        <v>63</v>
      </c>
      <c r="G50" s="58">
        <v>6254800</v>
      </c>
      <c r="H50" s="59" t="str">
        <f>IF(AC50=0,"",IF(AD50="支払先名称・費用種別・経費項目の重複なし",IF(ISBLANK(G50)=1,"",IF(SUMIFS('（別添）収支計画明細 (記入例_演劇)'!$I:$I,'（別添）収支計画明細 (記入例_演劇)'!$C:$C,'収支計画書（記入例_演劇)'!D50,'（別添）収支計画明細 (記入例_演劇)'!$D:$D,'収支計画書（記入例_演劇)'!F50)=G50,"OK","明細の金額と不一致")),AD50))</f>
        <v>OK</v>
      </c>
      <c r="I50" s="273"/>
      <c r="J50" s="273"/>
      <c r="K50" s="273"/>
      <c r="L50" s="273"/>
      <c r="M50" s="273"/>
      <c r="N50" s="273"/>
      <c r="O50" s="273"/>
      <c r="P50" s="21"/>
      <c r="AB50" s="54"/>
      <c r="AC50" s="54">
        <f t="shared" si="0"/>
        <v>1</v>
      </c>
      <c r="AD50" s="67" t="str">
        <f t="shared" si="1"/>
        <v>支払先名称・費用種別・経費項目の重複なし</v>
      </c>
      <c r="AE50" s="54"/>
      <c r="AF50" s="54"/>
      <c r="AG50" s="54"/>
    </row>
    <row r="51" spans="2:33" ht="64.349999999999994" customHeight="1">
      <c r="B51" s="12"/>
      <c r="C51" s="68" t="e">
        <f t="array" aca="1" ref="C51" ca="1">IF(ISBLANK(INDIRECT("C"&amp;ROW()-1))=1,MAX(OFFSET($C$12,0,0,ROW()-ROW($C$12),1))+COUNTBLANK(OFFSET($C$12,0,0,ROW()-ROW($C$12),1))+1,MAX(OFFSET($C$12,0,0,ROW()-ROW($C$12),1)+1))</f>
        <v>#VALUE!</v>
      </c>
      <c r="D51" s="241" t="s">
        <v>194</v>
      </c>
      <c r="E51" s="57" t="s">
        <v>38</v>
      </c>
      <c r="F51" s="57" t="s">
        <v>68</v>
      </c>
      <c r="G51" s="58">
        <v>400000</v>
      </c>
      <c r="H51" s="59" t="str">
        <f>IF(AC51=0,"",IF(AD51="支払先名称・費用種別・経費項目の重複なし",IF(ISBLANK(G51)=1,"",IF(SUMIFS('（別添）収支計画明細 (記入例_演劇)'!$I:$I,'（別添）収支計画明細 (記入例_演劇)'!$C:$C,'収支計画書（記入例_演劇)'!D51,'（別添）収支計画明細 (記入例_演劇)'!$D:$D,'収支計画書（記入例_演劇)'!F51)=G51,"OK","明細の金額と不一致")),AD51))</f>
        <v>OK</v>
      </c>
      <c r="I51" s="273"/>
      <c r="J51" s="273"/>
      <c r="K51" s="273"/>
      <c r="L51" s="273"/>
      <c r="M51" s="273"/>
      <c r="N51" s="273"/>
      <c r="O51" s="273"/>
      <c r="P51" s="21"/>
      <c r="AB51" s="54"/>
      <c r="AC51" s="54">
        <f t="shared" si="0"/>
        <v>1</v>
      </c>
      <c r="AD51" s="67" t="str">
        <f t="shared" si="1"/>
        <v>支払先名称・費用種別・経費項目の重複なし</v>
      </c>
      <c r="AE51" s="54"/>
      <c r="AF51" s="54"/>
      <c r="AG51" s="54"/>
    </row>
    <row r="52" spans="2:33" ht="64.349999999999994" customHeight="1">
      <c r="B52" s="12"/>
      <c r="C52" s="68" t="e">
        <f t="array" aca="1" ref="C52" ca="1">IF(ISBLANK(INDIRECT("C"&amp;ROW()-1))=1,MAX(OFFSET($C$12,0,0,ROW()-ROW($C$12),1))+COUNTBLANK(OFFSET($C$12,0,0,ROW()-ROW($C$12),1))+1,MAX(OFFSET($C$12,0,0,ROW()-ROW($C$12),1)+1))</f>
        <v>#VALUE!</v>
      </c>
      <c r="D52" s="241" t="s">
        <v>198</v>
      </c>
      <c r="E52" s="57" t="s">
        <v>38</v>
      </c>
      <c r="F52" s="71" t="s">
        <v>68</v>
      </c>
      <c r="G52" s="72">
        <v>2850000</v>
      </c>
      <c r="H52" s="59" t="str">
        <f>IF(AC52=0,"",IF(AD52="支払先名称・費用種別・経費項目の重複なし",IF(ISBLANK(G52)=1,"",IF(SUMIFS('（別添）収支計画明細 (記入例_演劇)'!$I:$I,'（別添）収支計画明細 (記入例_演劇)'!$C:$C,'収支計画書（記入例_演劇)'!D52,'（別添）収支計画明細 (記入例_演劇)'!$D:$D,'収支計画書（記入例_演劇)'!F52)=G52,"OK","明細の金額と不一致")),AD52))</f>
        <v>OK</v>
      </c>
      <c r="I52" s="271"/>
      <c r="J52" s="271"/>
      <c r="K52" s="271"/>
      <c r="L52" s="271"/>
      <c r="M52" s="271"/>
      <c r="N52" s="271"/>
      <c r="O52" s="271"/>
      <c r="P52" s="21"/>
      <c r="AB52" s="54"/>
      <c r="AC52" s="54">
        <f t="shared" si="0"/>
        <v>1</v>
      </c>
      <c r="AD52" s="67" t="str">
        <f t="shared" si="1"/>
        <v>支払先名称・費用種別・経費項目の重複なし</v>
      </c>
      <c r="AE52" s="54"/>
      <c r="AF52" s="54"/>
      <c r="AG52" s="54"/>
    </row>
    <row r="53" spans="2:33" ht="64.349999999999994" customHeight="1">
      <c r="B53" s="12"/>
      <c r="C53" s="68" t="e">
        <f t="array" aca="1" ref="C53" ca="1">IF(ISBLANK(INDIRECT("C"&amp;ROW()-1))=1,MAX(OFFSET($C$12,0,0,ROW()-ROW($C$12),1))+COUNTBLANK(OFFSET($C$12,0,0,ROW()-ROW($C$12),1))+1,MAX(OFFSET($C$12,0,0,ROW()-ROW($C$12),1)+1))</f>
        <v>#VALUE!</v>
      </c>
      <c r="D53" s="241" t="s">
        <v>269</v>
      </c>
      <c r="E53" s="57" t="s">
        <v>38</v>
      </c>
      <c r="F53" s="71" t="s">
        <v>68</v>
      </c>
      <c r="G53" s="72">
        <v>2000000</v>
      </c>
      <c r="H53" s="59" t="str">
        <f>IF(AC53=0,"",IF(AD53="支払先名称・費用種別・経費項目の重複なし",IF(ISBLANK(G53)=1,"",IF(SUMIFS('（別添）収支計画明細 (記入例_演劇)'!$I:$I,'（別添）収支計画明細 (記入例_演劇)'!$C:$C,'収支計画書（記入例_演劇)'!D53,'（別添）収支計画明細 (記入例_演劇)'!$D:$D,'収支計画書（記入例_演劇)'!F53)=G53,"OK","明細の金額と不一致")),AD53))</f>
        <v>OK</v>
      </c>
      <c r="I53" s="271"/>
      <c r="J53" s="271"/>
      <c r="K53" s="271"/>
      <c r="L53" s="271"/>
      <c r="M53" s="271"/>
      <c r="N53" s="271"/>
      <c r="O53" s="271"/>
      <c r="P53" s="21"/>
      <c r="AB53" s="54"/>
      <c r="AC53" s="54">
        <f t="shared" si="0"/>
        <v>1</v>
      </c>
      <c r="AD53" s="67" t="str">
        <f t="shared" si="1"/>
        <v>支払先名称・費用種別・経費項目の重複なし</v>
      </c>
      <c r="AE53" s="54"/>
      <c r="AF53" s="54"/>
      <c r="AG53" s="54"/>
    </row>
    <row r="54" spans="2:33" ht="64.349999999999994" customHeight="1">
      <c r="B54" s="12"/>
      <c r="C54" s="68" t="e">
        <f t="array" aca="1" ref="C54" ca="1">IF(ISBLANK(INDIRECT("C"&amp;ROW()-1))=1,MAX(OFFSET($C$12,0,0,ROW()-ROW($C$12),1))+COUNTBLANK(OFFSET($C$12,0,0,ROW()-ROW($C$12),1))+1,MAX(OFFSET($C$12,0,0,ROW()-ROW($C$12),1)+1))</f>
        <v>#VALUE!</v>
      </c>
      <c r="D54" s="241" t="s">
        <v>270</v>
      </c>
      <c r="E54" s="57" t="s">
        <v>38</v>
      </c>
      <c r="F54" s="71" t="s">
        <v>68</v>
      </c>
      <c r="G54" s="72">
        <v>500000</v>
      </c>
      <c r="H54" s="59" t="str">
        <f>IF(AC54=0,"",IF(AD54="支払先名称・費用種別・経費項目の重複なし",IF(ISBLANK(G54)=1,"",IF(SUMIFS('（別添）収支計画明細 (記入例_演劇)'!$I:$I,'（別添）収支計画明細 (記入例_演劇)'!$C:$C,'収支計画書（記入例_演劇)'!D54,'（別添）収支計画明細 (記入例_演劇)'!$D:$D,'収支計画書（記入例_演劇)'!F54)=G54,"OK","明細の金額と不一致")),AD54))</f>
        <v>OK</v>
      </c>
      <c r="I54" s="271"/>
      <c r="J54" s="271"/>
      <c r="K54" s="271"/>
      <c r="L54" s="271"/>
      <c r="M54" s="271"/>
      <c r="N54" s="271"/>
      <c r="O54" s="271"/>
      <c r="P54" s="21"/>
      <c r="AB54" s="54"/>
      <c r="AC54" s="54">
        <f t="shared" si="0"/>
        <v>1</v>
      </c>
      <c r="AD54" s="67" t="str">
        <f t="shared" si="1"/>
        <v>支払先名称・費用種別・経費項目の重複なし</v>
      </c>
      <c r="AE54" s="54"/>
      <c r="AF54" s="54"/>
      <c r="AG54" s="54"/>
    </row>
    <row r="55" spans="2:33" ht="64.349999999999994" customHeight="1">
      <c r="B55" s="12"/>
      <c r="C55" s="68" t="e">
        <f t="array" aca="1" ref="C55" ca="1">IF(ISBLANK(INDIRECT("C"&amp;ROW()-1))=1,MAX(OFFSET($C$12,0,0,ROW()-ROW($C$12),1))+COUNTBLANK(OFFSET($C$12,0,0,ROW()-ROW($C$12),1))+1,MAX(OFFSET($C$12,0,0,ROW()-ROW($C$12),1)+1))</f>
        <v>#VALUE!</v>
      </c>
      <c r="D55" s="241" t="s">
        <v>271</v>
      </c>
      <c r="E55" s="57" t="s">
        <v>39</v>
      </c>
      <c r="F55" s="71" t="s">
        <v>208</v>
      </c>
      <c r="G55" s="72">
        <v>200000</v>
      </c>
      <c r="H55" s="59" t="str">
        <f>IF(AC55=0,"",IF(AD55="支払先名称・費用種別・経費項目の重複なし",IF(ISBLANK(G55)=1,"",IF(SUMIFS('（別添）収支計画明細 (記入例_演劇)'!$I:$I,'（別添）収支計画明細 (記入例_演劇)'!$C:$C,'収支計画書（記入例_演劇)'!D55,'（別添）収支計画明細 (記入例_演劇)'!$D:$D,'収支計画書（記入例_演劇)'!F55)=G55,"OK","明細の金額と不一致")),AD55))</f>
        <v>OK</v>
      </c>
      <c r="I55" s="271"/>
      <c r="J55" s="271"/>
      <c r="K55" s="271"/>
      <c r="L55" s="271"/>
      <c r="M55" s="271"/>
      <c r="N55" s="271"/>
      <c r="O55" s="271"/>
      <c r="P55" s="21"/>
      <c r="AB55" s="54"/>
      <c r="AC55" s="54">
        <f t="shared" si="0"/>
        <v>1</v>
      </c>
      <c r="AD55" s="67" t="str">
        <f t="shared" si="1"/>
        <v>支払先名称・費用種別・経費項目の重複なし</v>
      </c>
      <c r="AE55" s="54"/>
      <c r="AF55" s="54"/>
      <c r="AG55" s="54"/>
    </row>
    <row r="56" spans="2:33" ht="64.349999999999994" customHeight="1">
      <c r="B56" s="12"/>
      <c r="C56" s="68" t="e">
        <f t="array" aca="1" ref="C56" ca="1">IF(ISBLANK(INDIRECT("C"&amp;ROW()-1))=1,MAX(OFFSET($C$12,0,0,ROW()-ROW($C$12),1))+COUNTBLANK(OFFSET($C$12,0,0,ROW()-ROW($C$12),1))+1,MAX(OFFSET($C$12,0,0,ROW()-ROW($C$12),1)+1))</f>
        <v>#VALUE!</v>
      </c>
      <c r="D56" s="241" t="s">
        <v>271</v>
      </c>
      <c r="E56" s="57" t="s">
        <v>39</v>
      </c>
      <c r="F56" s="57" t="s">
        <v>76</v>
      </c>
      <c r="G56" s="58">
        <v>200000</v>
      </c>
      <c r="H56" s="59" t="str">
        <f>IF(AC56=0,"",IF(AD56="支払先名称・費用種別・経費項目の重複なし",IF(ISBLANK(G56)=1,"",IF(SUMIFS('（別添）収支計画明細 (記入例_演劇)'!$I:$I,'（別添）収支計画明細 (記入例_演劇)'!$C:$C,'収支計画書（記入例_演劇)'!D56,'（別添）収支計画明細 (記入例_演劇)'!$D:$D,'収支計画書（記入例_演劇)'!F56)=G56,"OK","明細の金額と不一致")),AD56))</f>
        <v>OK</v>
      </c>
      <c r="I56" s="271"/>
      <c r="J56" s="271"/>
      <c r="K56" s="271"/>
      <c r="L56" s="271"/>
      <c r="M56" s="271"/>
      <c r="N56" s="271"/>
      <c r="O56" s="271"/>
      <c r="P56" s="21"/>
      <c r="AB56" s="54"/>
      <c r="AC56" s="54">
        <f t="shared" si="0"/>
        <v>1</v>
      </c>
      <c r="AD56" s="67" t="str">
        <f t="shared" si="1"/>
        <v>支払先名称・費用種別・経費項目の重複なし</v>
      </c>
      <c r="AE56" s="54"/>
      <c r="AF56" s="54"/>
      <c r="AG56" s="54"/>
    </row>
    <row r="57" spans="2:33" ht="36" customHeight="1">
      <c r="B57" s="82" t="s">
        <v>77</v>
      </c>
      <c r="C57" s="83"/>
      <c r="D57" s="78"/>
      <c r="E57" s="78"/>
      <c r="F57" s="5"/>
      <c r="G57" s="84"/>
      <c r="H57" s="84"/>
      <c r="I57" s="272"/>
      <c r="J57" s="272"/>
      <c r="K57" s="272"/>
      <c r="L57" s="272"/>
      <c r="M57" s="272"/>
      <c r="N57" s="272"/>
      <c r="O57" s="272"/>
      <c r="P57" s="21"/>
    </row>
    <row r="58" spans="2:33" ht="36" customHeight="1">
      <c r="B58" s="82"/>
      <c r="C58" s="1" t="s">
        <v>12</v>
      </c>
      <c r="D58" s="43" t="s">
        <v>13</v>
      </c>
      <c r="E58" s="85" t="s">
        <v>78</v>
      </c>
      <c r="F58" s="1" t="s">
        <v>79</v>
      </c>
      <c r="G58" s="45" t="s">
        <v>16</v>
      </c>
      <c r="H58" s="269" t="s">
        <v>18</v>
      </c>
      <c r="I58" s="269"/>
      <c r="J58" s="269"/>
      <c r="K58" s="269"/>
      <c r="L58" s="269"/>
      <c r="M58" s="269"/>
      <c r="N58" s="269"/>
      <c r="O58" s="269"/>
      <c r="P58" s="21"/>
    </row>
    <row r="59" spans="2:33" ht="64.349999999999994" customHeight="1">
      <c r="B59" s="55"/>
      <c r="C59" s="56">
        <v>1</v>
      </c>
      <c r="D59" s="241" t="s">
        <v>262</v>
      </c>
      <c r="E59" s="241" t="s">
        <v>272</v>
      </c>
      <c r="F59" s="241" t="s">
        <v>273</v>
      </c>
      <c r="G59" s="58">
        <v>2000000</v>
      </c>
      <c r="H59" s="280" t="s">
        <v>274</v>
      </c>
      <c r="I59" s="280"/>
      <c r="J59" s="280"/>
      <c r="K59" s="280"/>
      <c r="L59" s="280"/>
      <c r="M59" s="280"/>
      <c r="N59" s="280"/>
      <c r="O59" s="280"/>
      <c r="P59" s="21"/>
    </row>
    <row r="60" spans="2:33" ht="64.349999999999994" customHeight="1">
      <c r="B60" s="12"/>
      <c r="C60" s="68" t="e">
        <f t="array" aca="1" ref="C60" ca="1">IF(ISBLANK(INDIRECT("C"&amp;ROW()-1))=1,MAX(OFFSET($C$59,0,0,ROW()-ROW($C$59),1))+COUNTBLANK(OFFSET($C$59,0,0,ROW()-ROW($C$59),1))+1,MAX(OFFSET($C$59,0,0,ROW()-ROW($C$59),1)+1))</f>
        <v>#VALUE!</v>
      </c>
      <c r="D60" s="241" t="s">
        <v>262</v>
      </c>
      <c r="E60" s="241" t="s">
        <v>272</v>
      </c>
      <c r="F60" s="241" t="s">
        <v>275</v>
      </c>
      <c r="G60" s="58">
        <v>600000</v>
      </c>
      <c r="H60" s="280" t="s">
        <v>276</v>
      </c>
      <c r="I60" s="280"/>
      <c r="J60" s="280"/>
      <c r="K60" s="280"/>
      <c r="L60" s="280"/>
      <c r="M60" s="280"/>
      <c r="N60" s="280"/>
      <c r="O60" s="280"/>
      <c r="P60" s="21"/>
    </row>
    <row r="61" spans="2:33" ht="64.349999999999994" customHeight="1">
      <c r="B61" s="12"/>
      <c r="C61" s="68" t="e">
        <f t="array" aca="1" ref="C61" ca="1">IF(ISBLANK(INDIRECT("C"&amp;ROW()-1))=1,MAX(OFFSET($C$59,0,0,ROW()-ROW($C$59),1))+COUNTBLANK(OFFSET($C$59,0,0,ROW()-ROW($C$59),1))+1,MAX(OFFSET($C$59,0,0,ROW()-ROW($C$59),1)+1))</f>
        <v>#VALUE!</v>
      </c>
      <c r="D61" s="241" t="s">
        <v>277</v>
      </c>
      <c r="E61" s="241" t="s">
        <v>278</v>
      </c>
      <c r="F61" s="241" t="s">
        <v>279</v>
      </c>
      <c r="G61" s="58">
        <v>480000</v>
      </c>
      <c r="H61" s="280" t="s">
        <v>280</v>
      </c>
      <c r="I61" s="280"/>
      <c r="J61" s="280"/>
      <c r="K61" s="280"/>
      <c r="L61" s="280"/>
      <c r="M61" s="280"/>
      <c r="N61" s="280"/>
      <c r="O61" s="280"/>
      <c r="P61" s="21"/>
    </row>
    <row r="62" spans="2:33" ht="64.349999999999994" customHeight="1">
      <c r="B62" s="12"/>
      <c r="C62" s="68" t="e">
        <f t="array" aca="1" ref="C62" ca="1">IF(ISBLANK(INDIRECT("C"&amp;ROW()-1))=1,MAX(OFFSET($C$59,0,0,ROW()-ROW($C$59),1))+COUNTBLANK(OFFSET($C$59,0,0,ROW()-ROW($C$59),1))+1,MAX(OFFSET($C$59,0,0,ROW()-ROW($C$59),1)+1))</f>
        <v>#VALUE!</v>
      </c>
      <c r="D62" s="241" t="s">
        <v>277</v>
      </c>
      <c r="E62" s="241" t="s">
        <v>281</v>
      </c>
      <c r="F62" s="241" t="s">
        <v>282</v>
      </c>
      <c r="G62" s="58">
        <v>718500</v>
      </c>
      <c r="H62" s="280" t="s">
        <v>283</v>
      </c>
      <c r="I62" s="280"/>
      <c r="J62" s="280"/>
      <c r="K62" s="280"/>
      <c r="L62" s="280"/>
      <c r="M62" s="280"/>
      <c r="N62" s="280"/>
      <c r="O62" s="280"/>
      <c r="P62" s="21"/>
    </row>
    <row r="63" spans="2:33" ht="64.349999999999994" customHeight="1">
      <c r="B63" s="12"/>
      <c r="C63" s="68" t="e">
        <f t="array" aca="1" ref="C63" ca="1">IF(ISBLANK(INDIRECT("C"&amp;ROW()-1))=1,MAX(OFFSET($C$59,0,0,ROW()-ROW($C$59),1))+COUNTBLANK(OFFSET($C$59,0,0,ROW()-ROW($C$59),1))+1,MAX(OFFSET($C$59,0,0,ROW()-ROW($C$59),1)+1))</f>
        <v>#VALUE!</v>
      </c>
      <c r="D63" s="241" t="s">
        <v>277</v>
      </c>
      <c r="E63" s="241" t="s">
        <v>284</v>
      </c>
      <c r="F63" s="241" t="s">
        <v>284</v>
      </c>
      <c r="G63" s="58">
        <v>300000</v>
      </c>
      <c r="H63" s="280" t="s">
        <v>285</v>
      </c>
      <c r="I63" s="280"/>
      <c r="J63" s="280"/>
      <c r="K63" s="280"/>
      <c r="L63" s="280"/>
      <c r="M63" s="280"/>
      <c r="N63" s="280"/>
      <c r="O63" s="280"/>
      <c r="P63" s="21"/>
    </row>
    <row r="64" spans="2:33" ht="64.349999999999994" customHeight="1">
      <c r="B64" s="12"/>
      <c r="C64" s="68" t="e">
        <f t="array" aca="1" ref="C64" ca="1">IF(ISBLANK(INDIRECT("C"&amp;ROW()-1))=1,MAX(OFFSET($C$59,0,0,ROW()-ROW($C$59),1))+COUNTBLANK(OFFSET($C$59,0,0,ROW()-ROW($C$59),1))+1,MAX(OFFSET($C$59,0,0,ROW()-ROW($C$59),1)+1))</f>
        <v>#VALUE!</v>
      </c>
      <c r="D64" s="241" t="s">
        <v>277</v>
      </c>
      <c r="E64" s="241" t="s">
        <v>286</v>
      </c>
      <c r="F64" s="241" t="s">
        <v>287</v>
      </c>
      <c r="G64" s="58">
        <v>462400</v>
      </c>
      <c r="H64" s="280" t="s">
        <v>288</v>
      </c>
      <c r="I64" s="280"/>
      <c r="J64" s="280"/>
      <c r="K64" s="280"/>
      <c r="L64" s="280"/>
      <c r="M64" s="280"/>
      <c r="N64" s="280"/>
      <c r="O64" s="280"/>
      <c r="P64" s="21"/>
    </row>
    <row r="65" spans="2:27" ht="64.349999999999994" customHeight="1">
      <c r="B65" s="12"/>
      <c r="C65" s="68" t="e">
        <f t="array" aca="1" ref="C65" ca="1">IF(ISBLANK(INDIRECT("C"&amp;ROW()-1))=1,MAX(OFFSET($C$59,0,0,ROW()-ROW($C$59),1))+COUNTBLANK(OFFSET($C$59,0,0,ROW()-ROW($C$59),1))+1,MAX(OFFSET($C$59,0,0,ROW()-ROW($C$59),1)+1))</f>
        <v>#VALUE!</v>
      </c>
      <c r="D65" s="241" t="s">
        <v>277</v>
      </c>
      <c r="E65" s="241" t="s">
        <v>289</v>
      </c>
      <c r="F65" s="241" t="s">
        <v>290</v>
      </c>
      <c r="G65" s="58">
        <v>588700</v>
      </c>
      <c r="H65" s="280" t="s">
        <v>291</v>
      </c>
      <c r="I65" s="280"/>
      <c r="J65" s="280"/>
      <c r="K65" s="280"/>
      <c r="L65" s="280"/>
      <c r="M65" s="280"/>
      <c r="N65" s="280"/>
      <c r="O65" s="280"/>
      <c r="P65" s="21"/>
    </row>
    <row r="66" spans="2:27" ht="18" customHeight="1">
      <c r="B66" s="12"/>
      <c r="C66" s="5"/>
      <c r="D66" s="78"/>
      <c r="E66" s="78"/>
      <c r="F66" s="5"/>
      <c r="G66" s="84"/>
      <c r="H66" s="84"/>
      <c r="I66" s="5"/>
      <c r="J66" s="86"/>
      <c r="K66" s="5"/>
      <c r="L66" s="5"/>
      <c r="M66" s="86"/>
      <c r="N66" s="86"/>
      <c r="O66" s="5"/>
      <c r="P66" s="21"/>
      <c r="T66" s="2" t="s">
        <v>33</v>
      </c>
    </row>
    <row r="67" spans="2:27" s="87" customFormat="1" ht="49.5" customHeight="1">
      <c r="B67" s="88"/>
      <c r="C67" s="89"/>
      <c r="F67" s="90" t="s">
        <v>82</v>
      </c>
      <c r="G67" s="91">
        <f>SUM($G$12:$G$65)</f>
        <v>124165501</v>
      </c>
      <c r="H67" s="92"/>
      <c r="J67" s="93"/>
      <c r="K67" s="94" t="s">
        <v>83</v>
      </c>
      <c r="L67" s="95" t="s">
        <v>84</v>
      </c>
      <c r="P67" s="96"/>
      <c r="X67" s="89"/>
      <c r="Y67" s="97"/>
      <c r="Z67" s="89"/>
      <c r="AA67" s="89"/>
    </row>
    <row r="68" spans="2:27" s="87" customFormat="1" ht="49.5" customHeight="1">
      <c r="B68" s="88"/>
      <c r="C68" s="89"/>
      <c r="F68" s="98"/>
      <c r="I68" s="99" t="s">
        <v>85</v>
      </c>
      <c r="J68" s="100" t="s">
        <v>86</v>
      </c>
      <c r="K68" s="101">
        <f>SUM(K69:K71,K73:K74)</f>
        <v>118615901</v>
      </c>
      <c r="L68" s="101">
        <f t="shared" ref="L68:L76" si="2">IF($K$5=0,0,ROUNDDOWN(K68/$K$5,0))</f>
        <v>39538633</v>
      </c>
      <c r="P68" s="96"/>
      <c r="X68" s="89"/>
      <c r="Y68" s="97"/>
      <c r="Z68" s="89"/>
      <c r="AA68" s="89"/>
    </row>
    <row r="69" spans="2:27" s="87" customFormat="1" ht="49.5" customHeight="1">
      <c r="B69" s="88"/>
      <c r="C69" s="89"/>
      <c r="F69" s="90" t="s">
        <v>87</v>
      </c>
      <c r="G69" s="91">
        <f>IF($G$71&gt;0.1,SUM($G$12:$G$56)-$G$75,SUM($G$12:$G$56))</f>
        <v>119015901</v>
      </c>
      <c r="H69" s="92"/>
      <c r="I69" s="102"/>
      <c r="J69" s="103" t="s">
        <v>27</v>
      </c>
      <c r="K69" s="104">
        <f>SUMIF($E$12:$E$56,$J69,$G$12:$G$56)</f>
        <v>17250000</v>
      </c>
      <c r="L69" s="105">
        <f t="shared" si="2"/>
        <v>5750000</v>
      </c>
      <c r="P69" s="96"/>
      <c r="X69" s="89"/>
      <c r="Y69" s="97"/>
      <c r="Z69" s="89"/>
      <c r="AA69" s="89"/>
    </row>
    <row r="70" spans="2:27" s="87" customFormat="1" ht="49.5" customHeight="1">
      <c r="B70" s="88"/>
      <c r="C70" s="89"/>
      <c r="F70" s="83"/>
      <c r="G70" s="92"/>
      <c r="H70" s="92"/>
      <c r="I70" s="102"/>
      <c r="J70" s="106" t="s">
        <v>28</v>
      </c>
      <c r="K70" s="107">
        <f>SUMIF($E$12:$E$56,$J70,$G$12:$G$56)</f>
        <v>52105000</v>
      </c>
      <c r="L70" s="104">
        <f t="shared" si="2"/>
        <v>17368333</v>
      </c>
      <c r="P70" s="96"/>
      <c r="X70" s="89"/>
      <c r="Y70" s="97"/>
      <c r="Z70" s="89"/>
      <c r="AA70" s="89"/>
    </row>
    <row r="71" spans="2:27" s="87" customFormat="1" ht="49.5" customHeight="1">
      <c r="B71" s="88"/>
      <c r="C71" s="89"/>
      <c r="F71" s="90" t="s">
        <v>88</v>
      </c>
      <c r="G71" s="108">
        <f>IF(SUM($G$12:$G$56)&gt;0,SUMIF($E$12:$E$56,"広告・宣伝費",$G$12:$G$56)/SUM($G$12:$G$56),0)</f>
        <v>4.8312872075807756E-2</v>
      </c>
      <c r="H71" s="109"/>
      <c r="I71" s="102"/>
      <c r="J71" s="106" t="s">
        <v>23</v>
      </c>
      <c r="K71" s="107">
        <f>SUMIF($E$12:$E$56,$J71,$G$12:$G$56)</f>
        <v>22340644</v>
      </c>
      <c r="L71" s="104">
        <f t="shared" si="2"/>
        <v>7446881</v>
      </c>
      <c r="P71" s="96"/>
      <c r="X71" s="89"/>
      <c r="Y71" s="97"/>
      <c r="Z71" s="89"/>
      <c r="AA71" s="89"/>
    </row>
    <row r="72" spans="2:27" s="87" customFormat="1" ht="49.5" customHeight="1">
      <c r="B72" s="88"/>
      <c r="C72" s="89"/>
      <c r="E72" s="110"/>
      <c r="F72" s="89"/>
      <c r="I72" s="102"/>
      <c r="J72" s="111" t="s">
        <v>89</v>
      </c>
      <c r="K72" s="107">
        <f>SUMIF($F$12:$F$56,"会場施設使用料",$G$12:$G$56)</f>
        <v>17310000</v>
      </c>
      <c r="L72" s="104">
        <f t="shared" si="2"/>
        <v>5770000</v>
      </c>
      <c r="P72" s="96"/>
      <c r="X72" s="89"/>
      <c r="Y72" s="97"/>
      <c r="Z72" s="89"/>
      <c r="AA72" s="89"/>
    </row>
    <row r="73" spans="2:27" s="87" customFormat="1" ht="49.5" customHeight="1">
      <c r="B73" s="88"/>
      <c r="C73" s="89"/>
      <c r="E73" s="110"/>
      <c r="F73" s="112" t="s">
        <v>90</v>
      </c>
      <c r="G73" s="113">
        <f>IF($G$71&gt;0.1,ROUNDDOWN((SUM($G$12:$G$56)*0.1),0),SUMIF($E$12:$E$56,"広告・宣伝費",$G$12:$G$56))</f>
        <v>5750000</v>
      </c>
      <c r="I73" s="102"/>
      <c r="J73" s="114" t="s">
        <v>32</v>
      </c>
      <c r="K73" s="107">
        <f>SUMIF($E$12:$E$56,$J73,$G$12:$G$56)</f>
        <v>21170257</v>
      </c>
      <c r="L73" s="104">
        <f t="shared" si="2"/>
        <v>7056752</v>
      </c>
      <c r="P73" s="96"/>
      <c r="X73" s="89"/>
      <c r="Y73" s="97"/>
      <c r="Z73" s="89"/>
      <c r="AA73" s="89"/>
    </row>
    <row r="74" spans="2:27" s="87" customFormat="1" ht="49.5" customHeight="1">
      <c r="B74" s="88"/>
      <c r="C74" s="89"/>
      <c r="E74" s="110"/>
      <c r="F74" s="89"/>
      <c r="H74" s="110"/>
      <c r="I74" s="115"/>
      <c r="J74" s="114" t="s">
        <v>91</v>
      </c>
      <c r="K74" s="116">
        <f>SUMIF($E$12:$E$56,"広告・宣伝費",$G$12:$G$56)-$G$75</f>
        <v>5750000</v>
      </c>
      <c r="L74" s="117">
        <f t="shared" si="2"/>
        <v>1916666</v>
      </c>
      <c r="P74" s="96"/>
      <c r="X74" s="89"/>
      <c r="Y74" s="97"/>
      <c r="Z74" s="89"/>
      <c r="AA74" s="89"/>
    </row>
    <row r="75" spans="2:27" s="87" customFormat="1" ht="49.5" customHeight="1">
      <c r="B75" s="88"/>
      <c r="C75" s="89"/>
      <c r="E75" s="110"/>
      <c r="F75" s="118" t="s">
        <v>92</v>
      </c>
      <c r="G75" s="119">
        <f>IF($G$71&gt;0.1,SUMIF($E$12:$E$56,"広告・宣伝費",$G$12:$G$56)-$G$73,0)</f>
        <v>0</v>
      </c>
      <c r="I75" s="120" t="s">
        <v>93</v>
      </c>
      <c r="J75" s="121" t="s">
        <v>39</v>
      </c>
      <c r="K75" s="122">
        <f>SUMIF($E$12:$E$56,$J$75,$G$12:$G$56)</f>
        <v>400000</v>
      </c>
      <c r="L75" s="122">
        <f t="shared" si="2"/>
        <v>133333</v>
      </c>
      <c r="P75" s="96"/>
      <c r="X75" s="89"/>
      <c r="Y75" s="97"/>
      <c r="Z75" s="89"/>
      <c r="AA75" s="89"/>
    </row>
    <row r="76" spans="2:27" s="87" customFormat="1" ht="49.5" customHeight="1">
      <c r="B76" s="88"/>
      <c r="C76" s="89"/>
      <c r="E76" s="110"/>
      <c r="F76" s="123"/>
      <c r="G76" s="124"/>
      <c r="H76" s="110"/>
      <c r="I76" s="125" t="s">
        <v>94</v>
      </c>
      <c r="J76" s="126"/>
      <c r="K76" s="127">
        <f>SUM(K68,K75)</f>
        <v>119015901</v>
      </c>
      <c r="L76" s="128">
        <f t="shared" si="2"/>
        <v>39671967</v>
      </c>
      <c r="P76" s="96"/>
      <c r="X76" s="89"/>
      <c r="Y76" s="97"/>
      <c r="Z76" s="89"/>
      <c r="AA76" s="89"/>
    </row>
    <row r="77" spans="2:27" s="87" customFormat="1" ht="49.5" customHeight="1">
      <c r="B77" s="88"/>
      <c r="C77" s="89"/>
      <c r="F77" s="129"/>
      <c r="G77" s="110"/>
      <c r="H77" s="110"/>
      <c r="I77" s="130"/>
      <c r="J77" s="131"/>
      <c r="K77" s="132"/>
      <c r="L77" s="132"/>
      <c r="P77" s="96"/>
      <c r="X77" s="89"/>
      <c r="Y77" s="97"/>
      <c r="Z77" s="89"/>
      <c r="AA77" s="89"/>
    </row>
    <row r="78" spans="2:27" s="87" customFormat="1" ht="15" customHeight="1">
      <c r="B78" s="88"/>
      <c r="C78" s="89"/>
      <c r="F78" s="129"/>
      <c r="G78" s="110"/>
      <c r="H78" s="110"/>
      <c r="J78" s="93"/>
      <c r="K78" s="110"/>
      <c r="P78" s="96"/>
      <c r="X78" s="89"/>
      <c r="Y78" s="97"/>
      <c r="Z78" s="89"/>
      <c r="AA78" s="89"/>
    </row>
    <row r="79" spans="2:27" ht="15" customHeight="1">
      <c r="B79" s="133"/>
      <c r="C79" s="134"/>
      <c r="D79" s="135"/>
      <c r="E79" s="135"/>
      <c r="F79" s="134"/>
      <c r="G79" s="136"/>
      <c r="H79" s="136"/>
      <c r="I79" s="134"/>
      <c r="J79" s="137"/>
      <c r="K79" s="134"/>
      <c r="L79" s="134"/>
      <c r="M79" s="137"/>
      <c r="N79" s="137"/>
      <c r="O79" s="134"/>
      <c r="P79" s="33"/>
    </row>
    <row r="80" spans="2:27" ht="15" customHeight="1">
      <c r="B80" s="5"/>
      <c r="C80" s="5"/>
      <c r="D80" s="78"/>
      <c r="E80" s="78"/>
      <c r="F80" s="5"/>
      <c r="G80" s="84"/>
      <c r="H80" s="84"/>
      <c r="I80" s="5"/>
      <c r="J80" s="86"/>
      <c r="K80" s="5"/>
      <c r="L80" s="5"/>
      <c r="M80" s="86"/>
      <c r="N80" s="86"/>
      <c r="O80" s="5"/>
    </row>
    <row r="81" spans="2:27" ht="32.25" customHeight="1">
      <c r="B81" s="37" t="s">
        <v>95</v>
      </c>
      <c r="C81" s="38"/>
      <c r="D81" s="138"/>
      <c r="E81" s="138"/>
      <c r="F81" s="38"/>
      <c r="G81" s="39"/>
      <c r="H81" s="39"/>
      <c r="I81" s="38"/>
      <c r="J81" s="40"/>
      <c r="K81" s="38"/>
      <c r="L81" s="38"/>
      <c r="M81" s="40"/>
      <c r="N81" s="40"/>
      <c r="O81" s="38"/>
      <c r="P81" s="11"/>
    </row>
    <row r="82" spans="2:27" ht="48.75" customHeight="1">
      <c r="B82" s="12"/>
      <c r="C82" s="1" t="s">
        <v>12</v>
      </c>
      <c r="D82" s="139" t="s">
        <v>96</v>
      </c>
      <c r="E82" s="44" t="s">
        <v>97</v>
      </c>
      <c r="F82" s="1" t="s">
        <v>98</v>
      </c>
      <c r="G82" s="45" t="s">
        <v>99</v>
      </c>
      <c r="H82" s="269" t="s">
        <v>18</v>
      </c>
      <c r="I82" s="269"/>
      <c r="J82" s="269"/>
      <c r="K82" s="269"/>
      <c r="L82" s="269"/>
      <c r="M82" s="269"/>
      <c r="N82" s="269"/>
      <c r="O82" s="269"/>
      <c r="P82" s="21"/>
    </row>
    <row r="83" spans="2:27" ht="64.349999999999994" customHeight="1">
      <c r="B83" s="12"/>
      <c r="C83" s="140">
        <v>1</v>
      </c>
      <c r="D83" s="141" t="s">
        <v>100</v>
      </c>
      <c r="E83" s="142"/>
      <c r="F83" s="142"/>
      <c r="G83" s="143">
        <f>$E$102</f>
        <v>25000000</v>
      </c>
      <c r="H83" s="270"/>
      <c r="I83" s="270"/>
      <c r="J83" s="270"/>
      <c r="K83" s="270"/>
      <c r="L83" s="270"/>
      <c r="M83" s="270"/>
      <c r="N83" s="270"/>
      <c r="O83" s="270"/>
      <c r="P83" s="21"/>
    </row>
    <row r="84" spans="2:27" ht="64.349999999999994" customHeight="1">
      <c r="B84" s="12"/>
      <c r="C84" s="68" t="e">
        <f t="array" aca="1" ref="C84" ca="1">IF(ISBLANK(INDIRECT("C"&amp;ROW()-1))=1,MAX(OFFSET($C$83,0,0,ROW()-ROW($C$83),1))+COUNTBLANK(OFFSET($C$83,0,0,ROW()-ROW($C$83),1))+1,MAX(OFFSET($C$83,0,0,ROW()-ROW($C$83),1)+1))</f>
        <v>#VALUE!</v>
      </c>
      <c r="D84" s="241" t="s">
        <v>292</v>
      </c>
      <c r="E84" s="242" t="s">
        <v>102</v>
      </c>
      <c r="F84" s="241" t="s">
        <v>211</v>
      </c>
      <c r="G84" s="58">
        <v>32988060</v>
      </c>
      <c r="H84" s="280" t="s">
        <v>293</v>
      </c>
      <c r="I84" s="280"/>
      <c r="J84" s="280"/>
      <c r="K84" s="280"/>
      <c r="L84" s="280"/>
      <c r="M84" s="280"/>
      <c r="N84" s="280"/>
      <c r="O84" s="280"/>
      <c r="P84" s="21"/>
    </row>
    <row r="85" spans="2:27" ht="64.349999999999994" customHeight="1">
      <c r="B85" s="12"/>
      <c r="C85" s="68" t="e">
        <f t="array" aca="1" ref="C85" ca="1">IF(ISBLANK(INDIRECT("C"&amp;ROW()-1))=1,MAX(OFFSET($C$83,0,0,ROW()-ROW($C$83),1))+COUNTBLANK(OFFSET($C$83,0,0,ROW()-ROW($C$83),1))+1,MAX(OFFSET($C$83,0,0,ROW()-ROW($C$83),1)+1))</f>
        <v>#VALUE!</v>
      </c>
      <c r="D85" s="241" t="s">
        <v>292</v>
      </c>
      <c r="E85" s="242" t="s">
        <v>102</v>
      </c>
      <c r="F85" s="241" t="s">
        <v>213</v>
      </c>
      <c r="G85" s="58">
        <v>74969235</v>
      </c>
      <c r="H85" s="280" t="s">
        <v>294</v>
      </c>
      <c r="I85" s="280"/>
      <c r="J85" s="280"/>
      <c r="K85" s="280"/>
      <c r="L85" s="280"/>
      <c r="M85" s="280"/>
      <c r="N85" s="280"/>
      <c r="O85" s="280"/>
      <c r="P85" s="21"/>
    </row>
    <row r="86" spans="2:27" ht="64.349999999999994" customHeight="1">
      <c r="B86" s="12"/>
      <c r="C86" s="68" t="e">
        <f t="array" aca="1" ref="C86" ca="1">IF(ISBLANK(INDIRECT("C"&amp;ROW()-1))=1,MAX(OFFSET($C$83,0,0,ROW()-ROW($C$83),1))+COUNTBLANK(OFFSET($C$83,0,0,ROW()-ROW($C$83),1))+1,MAX(OFFSET($C$83,0,0,ROW()-ROW($C$83),1)+1))</f>
        <v>#VALUE!</v>
      </c>
      <c r="D86" s="241" t="s">
        <v>295</v>
      </c>
      <c r="E86" s="242" t="s">
        <v>218</v>
      </c>
      <c r="F86" s="241" t="s">
        <v>296</v>
      </c>
      <c r="G86" s="58">
        <v>544000</v>
      </c>
      <c r="H86" s="280" t="s">
        <v>297</v>
      </c>
      <c r="I86" s="280"/>
      <c r="J86" s="280"/>
      <c r="K86" s="280"/>
      <c r="L86" s="280"/>
      <c r="M86" s="280"/>
      <c r="N86" s="280"/>
      <c r="O86" s="280"/>
      <c r="P86" s="21"/>
    </row>
    <row r="87" spans="2:27" ht="64.349999999999994" customHeight="1">
      <c r="B87" s="12"/>
      <c r="C87" s="68" t="e">
        <f t="array" aca="1" ref="C87" ca="1">IF(ISBLANK(INDIRECT("C"&amp;ROW()-1))=1,MAX(OFFSET($C$83,0,0,ROW()-ROW($C$83),1))+COUNTBLANK(OFFSET($C$83,0,0,ROW()-ROW($C$83),1))+1,MAX(OFFSET($C$83,0,0,ROW()-ROW($C$83),1)+1))</f>
        <v>#VALUE!</v>
      </c>
      <c r="D87" s="241" t="s">
        <v>298</v>
      </c>
      <c r="E87" s="242" t="s">
        <v>130</v>
      </c>
      <c r="F87" s="241" t="s">
        <v>299</v>
      </c>
      <c r="G87" s="58">
        <v>6728000</v>
      </c>
      <c r="H87" s="280" t="s">
        <v>300</v>
      </c>
      <c r="I87" s="280"/>
      <c r="J87" s="280"/>
      <c r="K87" s="280"/>
      <c r="L87" s="280"/>
      <c r="M87" s="280"/>
      <c r="N87" s="280"/>
      <c r="O87" s="280"/>
      <c r="P87" s="21"/>
    </row>
    <row r="88" spans="2:27" ht="64.349999999999994" customHeight="1">
      <c r="B88" s="12"/>
      <c r="C88" s="68" t="e">
        <f t="array" aca="1" ref="C88" ca="1">IF(ISBLANK(INDIRECT("C"&amp;ROW()-1))=1,MAX(OFFSET($C$83,0,0,ROW()-ROW($C$83),1))+COUNTBLANK(OFFSET($C$83,0,0,ROW()-ROW($C$83),1))+1,MAX(OFFSET($C$83,0,0,ROW()-ROW($C$83),1)+1))</f>
        <v>#VALUE!</v>
      </c>
      <c r="D88" s="241" t="s">
        <v>298</v>
      </c>
      <c r="E88" s="242" t="s">
        <v>130</v>
      </c>
      <c r="F88" s="241" t="s">
        <v>301</v>
      </c>
      <c r="G88" s="58">
        <v>1682000</v>
      </c>
      <c r="H88" s="280" t="s">
        <v>302</v>
      </c>
      <c r="I88" s="280"/>
      <c r="J88" s="280"/>
      <c r="K88" s="280"/>
      <c r="L88" s="280"/>
      <c r="M88" s="280"/>
      <c r="N88" s="280"/>
      <c r="O88" s="280"/>
      <c r="P88" s="21"/>
    </row>
    <row r="89" spans="2:27" ht="15" customHeight="1">
      <c r="B89" s="12"/>
      <c r="C89" s="5"/>
      <c r="D89" s="5"/>
      <c r="E89" s="149"/>
      <c r="F89" s="5"/>
      <c r="G89" s="84"/>
      <c r="H89" s="84"/>
      <c r="I89" s="5"/>
      <c r="J89" s="86"/>
      <c r="K89" s="5"/>
      <c r="L89" s="5"/>
      <c r="M89" s="86"/>
      <c r="N89" s="86"/>
      <c r="O89" s="5"/>
      <c r="P89" s="21"/>
    </row>
    <row r="90" spans="2:27" s="87" customFormat="1" ht="48.75" customHeight="1">
      <c r="B90" s="88"/>
      <c r="C90" s="89"/>
      <c r="D90" s="89"/>
      <c r="E90" s="89"/>
      <c r="F90" s="93" t="s">
        <v>114</v>
      </c>
      <c r="G90" s="150">
        <f>SUM($G$83:$G$88)</f>
        <v>141911295</v>
      </c>
      <c r="H90" s="110"/>
      <c r="I90" s="89"/>
      <c r="J90" s="89"/>
      <c r="K90" s="89"/>
      <c r="L90" s="89"/>
      <c r="M90" s="89"/>
      <c r="N90" s="89"/>
      <c r="O90" s="89"/>
      <c r="P90" s="96"/>
      <c r="X90" s="89"/>
      <c r="Y90" s="89"/>
      <c r="Z90" s="89"/>
      <c r="AA90" s="89"/>
    </row>
    <row r="91" spans="2:27" ht="15" customHeight="1">
      <c r="B91" s="133"/>
      <c r="C91" s="134"/>
      <c r="D91" s="134"/>
      <c r="E91" s="134"/>
      <c r="F91" s="134"/>
      <c r="G91" s="136"/>
      <c r="H91" s="136"/>
      <c r="I91" s="134"/>
      <c r="J91" s="137"/>
      <c r="K91" s="151"/>
      <c r="L91" s="151"/>
      <c r="M91" s="137"/>
      <c r="N91" s="137"/>
      <c r="O91" s="134"/>
      <c r="P91" s="33"/>
    </row>
    <row r="92" spans="2:27" ht="15" customHeight="1">
      <c r="B92" s="5"/>
      <c r="C92" s="5"/>
      <c r="D92" s="5"/>
      <c r="E92" s="5"/>
      <c r="F92" s="5"/>
      <c r="G92" s="84"/>
      <c r="H92" s="84"/>
      <c r="I92" s="5"/>
      <c r="J92" s="86"/>
      <c r="K92" s="152"/>
      <c r="L92" s="152"/>
      <c r="M92" s="86"/>
      <c r="N92" s="86"/>
      <c r="O92" s="5"/>
    </row>
    <row r="93" spans="2:27" ht="15" customHeight="1">
      <c r="B93" s="153"/>
      <c r="C93" s="38"/>
      <c r="D93" s="38"/>
      <c r="E93" s="38"/>
      <c r="F93" s="38"/>
      <c r="G93" s="39"/>
      <c r="H93" s="39"/>
      <c r="I93" s="38"/>
      <c r="J93" s="40"/>
      <c r="K93" s="154"/>
      <c r="L93" s="154"/>
      <c r="M93" s="40"/>
      <c r="N93" s="40"/>
      <c r="O93" s="38"/>
      <c r="P93" s="11"/>
    </row>
    <row r="94" spans="2:27" ht="50.1" customHeight="1">
      <c r="B94" s="12"/>
      <c r="C94" s="5"/>
      <c r="D94" s="5"/>
      <c r="E94" s="5"/>
      <c r="F94" s="93" t="s">
        <v>115</v>
      </c>
      <c r="G94" s="150">
        <f>$G$90-$G$67</f>
        <v>17745794</v>
      </c>
      <c r="H94" s="110"/>
      <c r="J94" s="86"/>
      <c r="K94" s="152"/>
      <c r="L94" s="152"/>
      <c r="M94" s="78"/>
      <c r="N94" s="78"/>
      <c r="O94" s="155"/>
      <c r="P94" s="21"/>
    </row>
    <row r="95" spans="2:27" ht="15" customHeight="1">
      <c r="B95" s="133"/>
      <c r="C95" s="134"/>
      <c r="D95" s="134"/>
      <c r="E95" s="134"/>
      <c r="F95" s="134"/>
      <c r="G95" s="136"/>
      <c r="H95" s="136"/>
      <c r="I95" s="134"/>
      <c r="J95" s="137"/>
      <c r="K95" s="151"/>
      <c r="L95" s="151"/>
      <c r="M95" s="137"/>
      <c r="N95" s="137"/>
      <c r="O95" s="134"/>
      <c r="P95" s="33"/>
    </row>
    <row r="96" spans="2:27" ht="15" customHeight="1">
      <c r="G96" s="34"/>
      <c r="H96" s="34"/>
      <c r="K96" s="156"/>
      <c r="L96" s="156"/>
      <c r="M96" s="157" t="s">
        <v>102</v>
      </c>
      <c r="N96" s="157"/>
    </row>
    <row r="97" spans="2:27" ht="15" customHeight="1">
      <c r="B97" s="7"/>
      <c r="C97" s="8"/>
      <c r="D97" s="8"/>
      <c r="E97" s="8"/>
      <c r="F97" s="8"/>
      <c r="G97" s="158"/>
      <c r="H97" s="158"/>
      <c r="I97" s="10"/>
      <c r="J97" s="159"/>
      <c r="K97" s="159"/>
      <c r="L97" s="159"/>
      <c r="M97" s="160" t="s">
        <v>102</v>
      </c>
      <c r="N97" s="160"/>
      <c r="O97" s="8"/>
      <c r="P97" s="11"/>
    </row>
    <row r="98" spans="2:27" ht="30" customHeight="1">
      <c r="B98" s="22"/>
      <c r="C98" s="161"/>
      <c r="D98" s="162">
        <f>$K$5</f>
        <v>3</v>
      </c>
      <c r="E98" s="163" t="s">
        <v>116</v>
      </c>
      <c r="F98" s="164"/>
      <c r="G98" s="165"/>
      <c r="H98" s="4"/>
      <c r="I98" s="166"/>
      <c r="J98" s="167"/>
      <c r="K98" s="167"/>
      <c r="L98" s="167" t="s">
        <v>117</v>
      </c>
      <c r="M98" s="167"/>
      <c r="N98" s="167"/>
      <c r="O98" s="168"/>
      <c r="P98" s="21"/>
    </row>
    <row r="99" spans="2:27" ht="48.75" customHeight="1">
      <c r="B99" s="22"/>
      <c r="C99" s="169" t="s">
        <v>118</v>
      </c>
      <c r="D99" s="170" t="s">
        <v>119</v>
      </c>
      <c r="E99" s="171">
        <f>$G$67</f>
        <v>124165501</v>
      </c>
      <c r="F99" s="172" t="s">
        <v>120</v>
      </c>
      <c r="G99" s="173"/>
      <c r="H99" s="2"/>
      <c r="I99" s="174" t="s">
        <v>118</v>
      </c>
      <c r="J99" s="175" t="s">
        <v>119</v>
      </c>
      <c r="K99" s="175"/>
      <c r="L99" s="176">
        <f>IF($K$5=0,0,ROUNDDOWN($E$99/$K$5,0))</f>
        <v>41388500</v>
      </c>
      <c r="M99" s="177" t="s">
        <v>120</v>
      </c>
      <c r="N99" s="177"/>
      <c r="O99" s="178"/>
      <c r="P99" s="21"/>
    </row>
    <row r="100" spans="2:27" ht="48.6" customHeight="1">
      <c r="B100" s="22"/>
      <c r="C100" s="179" t="s">
        <v>121</v>
      </c>
      <c r="D100" s="180" t="s">
        <v>83</v>
      </c>
      <c r="E100" s="181">
        <f>$G$69</f>
        <v>119015901</v>
      </c>
      <c r="F100" s="182" t="s">
        <v>120</v>
      </c>
      <c r="G100" s="183"/>
      <c r="H100" s="2"/>
      <c r="I100" s="184" t="s">
        <v>121</v>
      </c>
      <c r="J100" s="185" t="s">
        <v>83</v>
      </c>
      <c r="K100" s="185"/>
      <c r="L100" s="186">
        <f>IF($K$5=0,0,ROUNDDOWN($E$100/$K$5,0))</f>
        <v>39671967</v>
      </c>
      <c r="M100" s="187" t="s">
        <v>120</v>
      </c>
      <c r="N100" s="187"/>
      <c r="O100" s="188"/>
      <c r="P100" s="21"/>
    </row>
    <row r="101" spans="2:27" ht="48.75" customHeight="1">
      <c r="B101" s="22"/>
      <c r="C101" s="169" t="s">
        <v>122</v>
      </c>
      <c r="D101" s="170" t="s">
        <v>123</v>
      </c>
      <c r="E101" s="189">
        <f>$G$71</f>
        <v>4.8312872075807756E-2</v>
      </c>
      <c r="F101" s="172" t="s">
        <v>224</v>
      </c>
      <c r="G101" s="190"/>
      <c r="H101" s="2"/>
      <c r="I101" s="174" t="s">
        <v>122</v>
      </c>
      <c r="J101" s="175" t="s">
        <v>123</v>
      </c>
      <c r="K101" s="175"/>
      <c r="L101" s="191">
        <f>IF(SUM($G$12:$G$56)&gt;0,SUMIF($E$12:$E$56,"広告・宣伝費",$G$12:$G$56)/SUM($G$12:$G$56),0)</f>
        <v>4.8312872075807756E-2</v>
      </c>
      <c r="M101" s="177" t="s">
        <v>224</v>
      </c>
      <c r="N101" s="177"/>
      <c r="O101" s="178"/>
      <c r="P101" s="21"/>
    </row>
    <row r="102" spans="2:27" ht="48.75" customHeight="1">
      <c r="B102" s="22"/>
      <c r="C102" s="192"/>
      <c r="D102" s="193" t="s">
        <v>100</v>
      </c>
      <c r="E102" s="194">
        <f>ROUNDDOWN(IF($E$100&lt;50000000,$E$100/2,25000000),-3)</f>
        <v>25000000</v>
      </c>
      <c r="F102" s="195" t="s">
        <v>124</v>
      </c>
      <c r="G102" s="196"/>
      <c r="H102" s="2"/>
      <c r="I102" s="184"/>
      <c r="J102" s="197" t="s">
        <v>125</v>
      </c>
      <c r="K102" s="197"/>
      <c r="L102" s="186">
        <f>ROUNDDOWN(IF($L$100&lt;50000000,$L$100/2,25000000),-3)</f>
        <v>19835000</v>
      </c>
      <c r="M102" s="187" t="s">
        <v>124</v>
      </c>
      <c r="N102" s="187"/>
      <c r="O102" s="188"/>
      <c r="P102" s="21"/>
    </row>
    <row r="103" spans="2:27" s="2" customFormat="1" ht="15" customHeight="1">
      <c r="B103" s="22"/>
      <c r="P103" s="21"/>
      <c r="X103" s="5"/>
      <c r="Y103" s="5"/>
      <c r="Z103" s="5"/>
      <c r="AA103" s="5"/>
    </row>
    <row r="104" spans="2:27" ht="30" customHeight="1">
      <c r="B104" s="22"/>
      <c r="C104" s="161"/>
      <c r="D104" s="162">
        <f>$K$5</f>
        <v>3</v>
      </c>
      <c r="E104" s="163" t="s">
        <v>126</v>
      </c>
      <c r="F104" s="164"/>
      <c r="G104" s="165"/>
      <c r="H104" s="2"/>
      <c r="I104" s="198"/>
      <c r="J104" s="199"/>
      <c r="K104" s="199"/>
      <c r="L104" s="199" t="s">
        <v>127</v>
      </c>
      <c r="M104" s="199"/>
      <c r="N104" s="199"/>
      <c r="O104" s="200"/>
      <c r="P104" s="21"/>
    </row>
    <row r="105" spans="2:27" ht="48.75" customHeight="1">
      <c r="B105" s="22"/>
      <c r="C105" s="169" t="s">
        <v>128</v>
      </c>
      <c r="D105" s="170" t="s">
        <v>129</v>
      </c>
      <c r="E105" s="171">
        <f>$G$90</f>
        <v>141911295</v>
      </c>
      <c r="F105" s="172" t="s">
        <v>120</v>
      </c>
      <c r="G105" s="173"/>
      <c r="H105" s="2"/>
      <c r="I105" s="184" t="s">
        <v>128</v>
      </c>
      <c r="J105" s="267" t="s">
        <v>129</v>
      </c>
      <c r="K105" s="267"/>
      <c r="L105" s="186">
        <f>IF($K$5=0,0,ROUNDDOWN($E$105/$K$5,0))</f>
        <v>47303765</v>
      </c>
      <c r="M105" s="268" t="s">
        <v>120</v>
      </c>
      <c r="N105" s="268"/>
      <c r="O105" s="188"/>
      <c r="P105" s="21"/>
    </row>
    <row r="106" spans="2:27" ht="15" customHeight="1">
      <c r="B106" s="28"/>
      <c r="C106" s="29"/>
      <c r="D106" s="29"/>
      <c r="E106" s="29"/>
      <c r="F106" s="29"/>
      <c r="G106" s="30"/>
      <c r="H106" s="30"/>
      <c r="I106" s="29"/>
      <c r="J106" s="201"/>
      <c r="K106" s="202"/>
      <c r="L106" s="201"/>
      <c r="M106" s="203" t="s">
        <v>130</v>
      </c>
      <c r="N106" s="203"/>
      <c r="O106" s="29"/>
      <c r="P106" s="33"/>
    </row>
    <row r="107" spans="2:27" ht="14.1" customHeight="1"/>
    <row r="108" spans="2:27">
      <c r="J108" s="2"/>
      <c r="M108" s="2"/>
      <c r="N108" s="2"/>
    </row>
    <row r="109" spans="2:27"/>
    <row r="110" spans="2:27"/>
    <row r="111" spans="2:27"/>
  </sheetData>
  <mergeCells count="68">
    <mergeCell ref="E4:I4"/>
    <mergeCell ref="Y4:Z4"/>
    <mergeCell ref="E5:I5"/>
    <mergeCell ref="M5:O5"/>
    <mergeCell ref="I11:O11"/>
    <mergeCell ref="I12:O12"/>
    <mergeCell ref="I13:O13"/>
    <mergeCell ref="I14:O14"/>
    <mergeCell ref="I15:O15"/>
    <mergeCell ref="I16:O16"/>
    <mergeCell ref="I17:O17"/>
    <mergeCell ref="I18:O18"/>
    <mergeCell ref="I19:O19"/>
    <mergeCell ref="I20:O20"/>
    <mergeCell ref="I21:O21"/>
    <mergeCell ref="I22:O22"/>
    <mergeCell ref="I23:O23"/>
    <mergeCell ref="I24:O24"/>
    <mergeCell ref="I25:O25"/>
    <mergeCell ref="I26:O26"/>
    <mergeCell ref="I27:O27"/>
    <mergeCell ref="I28:O28"/>
    <mergeCell ref="I29:O29"/>
    <mergeCell ref="I30:O30"/>
    <mergeCell ref="I31:O31"/>
    <mergeCell ref="I32:O32"/>
    <mergeCell ref="I33:O33"/>
    <mergeCell ref="I34:O34"/>
    <mergeCell ref="I35:O35"/>
    <mergeCell ref="I36:O36"/>
    <mergeCell ref="I37:O37"/>
    <mergeCell ref="I38:O38"/>
    <mergeCell ref="I39:O39"/>
    <mergeCell ref="I40:O40"/>
    <mergeCell ref="I41:O41"/>
    <mergeCell ref="I42:O42"/>
    <mergeCell ref="I43:O43"/>
    <mergeCell ref="I44:O44"/>
    <mergeCell ref="I45:O45"/>
    <mergeCell ref="I46:O46"/>
    <mergeCell ref="I47:O47"/>
    <mergeCell ref="I48:O48"/>
    <mergeCell ref="I49:O49"/>
    <mergeCell ref="I50:O50"/>
    <mergeCell ref="I51:O51"/>
    <mergeCell ref="I52:O52"/>
    <mergeCell ref="I53:O53"/>
    <mergeCell ref="I54:O54"/>
    <mergeCell ref="I55:O55"/>
    <mergeCell ref="I56:O56"/>
    <mergeCell ref="I57:O57"/>
    <mergeCell ref="H58:O58"/>
    <mergeCell ref="H59:O59"/>
    <mergeCell ref="H60:O60"/>
    <mergeCell ref="H61:O61"/>
    <mergeCell ref="H62:O62"/>
    <mergeCell ref="H63:O63"/>
    <mergeCell ref="H64:O64"/>
    <mergeCell ref="H65:O65"/>
    <mergeCell ref="H82:O82"/>
    <mergeCell ref="H88:O88"/>
    <mergeCell ref="J105:K105"/>
    <mergeCell ref="M105:N105"/>
    <mergeCell ref="H83:O83"/>
    <mergeCell ref="H84:O84"/>
    <mergeCell ref="H85:O85"/>
    <mergeCell ref="H86:O86"/>
    <mergeCell ref="H87:O87"/>
  </mergeCells>
  <phoneticPr fontId="38"/>
  <conditionalFormatting sqref="H12:H56">
    <cfRule type="expression" dxfId="1" priority="2">
      <formula>H12="支払先名称・費用種別・経費項目の重複あり"</formula>
    </cfRule>
    <cfRule type="expression" dxfId="0" priority="3">
      <formula>H12="明細の金額と不一致"</formula>
    </cfRule>
  </conditionalFormatting>
  <dataValidations count="1">
    <dataValidation type="list" allowBlank="1" showInputMessage="1" showErrorMessage="1" sqref="F12:F56" xr:uid="{00000000-0002-0000-0400-000000000000}">
      <formula1>INDIRECT(E12)</formula1>
      <formula2>0</formula2>
    </dataValidation>
  </dataValidations>
  <pageMargins left="0.75" right="0.75" top="1" bottom="1" header="0.51180555555555496" footer="0.51180555555555496"/>
  <pageSetup paperSize="9" scale="23"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プルダウン一覧!$B$2:$B$7</xm:f>
          </x14:formula1>
          <x14:formula2>
            <xm:f>0</xm:f>
          </x14:formula2>
          <xm:sqref>E12:E56</xm:sqref>
        </x14:dataValidation>
        <x14:dataValidation type="list" allowBlank="1" showInputMessage="1" showErrorMessage="1" xr:uid="{00000000-0002-0000-0400-000002000000}">
          <x14:formula1>
            <xm:f>プルダウン一覧!$A$2:$A$6</xm:f>
          </x14:formula1>
          <x14:formula2>
            <xm:f>0</xm:f>
          </x14:formula2>
          <xm:sqref>E84:E88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J137"/>
  <sheetViews>
    <sheetView showGridLines="0" topLeftCell="A22" zoomScale="55" zoomScaleNormal="55" workbookViewId="0">
      <selection activeCell="C39" sqref="C39"/>
    </sheetView>
  </sheetViews>
  <sheetFormatPr defaultColWidth="8.5" defaultRowHeight="18.75" zeroHeight="1" outlineLevelCol="1"/>
  <cols>
    <col min="1" max="1" width="2.625" style="204" customWidth="1"/>
    <col min="2" max="2" width="4.625" style="204" customWidth="1"/>
    <col min="3" max="3" width="32.5" style="204" customWidth="1"/>
    <col min="4" max="4" width="34.375" style="204" customWidth="1"/>
    <col min="5" max="5" width="32.5" style="204" customWidth="1"/>
    <col min="6" max="6" width="17.375" style="204" customWidth="1"/>
    <col min="7" max="8" width="23.5" style="204" customWidth="1"/>
    <col min="9" max="9" width="23.5" style="205" customWidth="1"/>
    <col min="10" max="10" width="12.625" style="204" customWidth="1"/>
    <col min="11" max="11" width="33.875" style="204" customWidth="1"/>
    <col min="12" max="12" width="16.25" style="206" customWidth="1"/>
    <col min="13" max="13" width="6" style="206" customWidth="1"/>
    <col min="14" max="14" width="16.25" style="206" customWidth="1"/>
    <col min="15" max="17" width="19.125" style="206" customWidth="1"/>
    <col min="18" max="18" width="16.125" style="206" customWidth="1"/>
    <col min="19" max="22" width="21.375" style="204" hidden="1" customWidth="1" outlineLevel="1"/>
    <col min="23" max="23" width="10.5" style="204" hidden="1" customWidth="1"/>
    <col min="24" max="1024" width="8.5" style="204" hidden="1"/>
  </cols>
  <sheetData>
    <row r="1" spans="2:22" ht="28.5">
      <c r="B1" s="207"/>
      <c r="C1" s="207"/>
      <c r="D1" s="207"/>
      <c r="E1" s="207"/>
      <c r="F1" s="207" t="s">
        <v>131</v>
      </c>
      <c r="G1" s="207"/>
      <c r="H1" s="207"/>
      <c r="I1" s="207"/>
      <c r="J1" s="207"/>
      <c r="K1" s="207"/>
      <c r="L1" s="208"/>
      <c r="M1" s="208"/>
      <c r="N1" s="208"/>
      <c r="O1" s="208"/>
      <c r="P1" s="208"/>
      <c r="Q1" s="208"/>
      <c r="R1" s="208"/>
    </row>
    <row r="2" spans="2:22">
      <c r="B2" s="209"/>
      <c r="C2" s="209"/>
      <c r="D2" s="209"/>
      <c r="E2" s="209"/>
      <c r="F2" s="209"/>
      <c r="G2" s="209"/>
      <c r="H2" s="209"/>
      <c r="I2" s="209"/>
      <c r="J2" s="210"/>
      <c r="K2" s="210"/>
      <c r="L2" s="210"/>
      <c r="M2" s="210"/>
      <c r="N2" s="210"/>
      <c r="O2" s="210"/>
      <c r="P2" s="210"/>
      <c r="Q2" s="210"/>
      <c r="R2" s="210"/>
    </row>
    <row r="3" spans="2:22" ht="39" customHeight="1">
      <c r="B3" s="209"/>
      <c r="C3" s="209"/>
      <c r="D3" s="209"/>
      <c r="E3" s="210"/>
      <c r="F3" s="277"/>
      <c r="G3" s="277"/>
      <c r="H3" s="277"/>
      <c r="I3" s="277"/>
      <c r="J3" s="277"/>
      <c r="K3" s="277"/>
      <c r="L3" s="211"/>
      <c r="M3" s="211"/>
      <c r="N3" s="211"/>
      <c r="O3" s="211"/>
      <c r="P3" s="211"/>
      <c r="Q3" s="211"/>
      <c r="R3" s="211"/>
    </row>
    <row r="4" spans="2:22" ht="30" customHeight="1">
      <c r="B4" s="209"/>
      <c r="C4" s="209"/>
      <c r="D4" s="209"/>
      <c r="E4" s="209"/>
      <c r="F4" s="278" t="s">
        <v>132</v>
      </c>
      <c r="G4" s="278"/>
      <c r="H4" s="278"/>
      <c r="I4" s="278"/>
      <c r="J4" s="278"/>
      <c r="K4" s="278"/>
      <c r="L4" s="212"/>
      <c r="M4" s="212"/>
      <c r="N4" s="212"/>
      <c r="O4" s="212"/>
      <c r="P4" s="212"/>
      <c r="Q4" s="212"/>
      <c r="R4" s="212"/>
    </row>
    <row r="5" spans="2:22" ht="25.5">
      <c r="B5" s="209"/>
      <c r="C5" s="209"/>
      <c r="D5" s="209"/>
      <c r="E5" s="209"/>
      <c r="F5" s="282" t="s">
        <v>225</v>
      </c>
      <c r="G5" s="282"/>
      <c r="H5" s="282"/>
      <c r="I5" s="282"/>
      <c r="J5" s="282"/>
      <c r="K5" s="282"/>
      <c r="L5" s="213"/>
      <c r="M5" s="213"/>
      <c r="N5" s="213"/>
      <c r="O5" s="213"/>
      <c r="P5" s="213"/>
      <c r="Q5" s="213"/>
      <c r="R5" s="213"/>
    </row>
    <row r="6" spans="2:22" ht="25.5">
      <c r="B6" s="209"/>
      <c r="C6" s="209"/>
      <c r="D6" s="209"/>
      <c r="E6" s="209"/>
      <c r="F6" s="282"/>
      <c r="G6" s="282"/>
      <c r="H6" s="282"/>
      <c r="I6" s="282"/>
      <c r="J6" s="282"/>
      <c r="K6" s="282"/>
      <c r="L6" s="213"/>
      <c r="M6" s="213"/>
      <c r="N6" s="213"/>
      <c r="O6" s="213"/>
      <c r="P6" s="213"/>
      <c r="Q6" s="213"/>
      <c r="R6" s="213"/>
    </row>
    <row r="7" spans="2:22" ht="25.5">
      <c r="B7" s="209"/>
      <c r="C7" s="209"/>
      <c r="D7" s="209"/>
      <c r="E7" s="209"/>
      <c r="F7" s="282"/>
      <c r="G7" s="282"/>
      <c r="H7" s="282"/>
      <c r="I7" s="282"/>
      <c r="J7" s="282"/>
      <c r="K7" s="282"/>
      <c r="L7" s="213"/>
      <c r="M7" s="213"/>
      <c r="N7" s="213"/>
      <c r="O7" s="213"/>
      <c r="P7" s="213"/>
      <c r="Q7" s="213"/>
      <c r="R7" s="213"/>
    </row>
    <row r="8" spans="2:22" ht="24">
      <c r="B8" s="214" t="s">
        <v>134</v>
      </c>
      <c r="C8" s="210"/>
      <c r="D8" s="215"/>
      <c r="E8" s="210"/>
      <c r="F8" s="210"/>
      <c r="G8" s="210"/>
      <c r="H8" s="210"/>
      <c r="I8" s="216"/>
      <c r="J8" s="210"/>
      <c r="K8" s="210"/>
      <c r="L8" s="212"/>
      <c r="M8" s="212"/>
      <c r="N8" s="212"/>
      <c r="O8" s="212"/>
      <c r="P8" s="212"/>
      <c r="Q8" s="212"/>
      <c r="R8" s="212"/>
      <c r="S8" s="217" t="s">
        <v>135</v>
      </c>
      <c r="T8" s="218"/>
      <c r="U8" s="2"/>
      <c r="V8" s="218"/>
    </row>
    <row r="9" spans="2:22" ht="30" customHeight="1">
      <c r="B9" s="219" t="s">
        <v>12</v>
      </c>
      <c r="C9" s="219" t="s">
        <v>13</v>
      </c>
      <c r="D9" s="220" t="s">
        <v>136</v>
      </c>
      <c r="E9" s="220" t="s">
        <v>137</v>
      </c>
      <c r="F9" s="219" t="s">
        <v>138</v>
      </c>
      <c r="G9" s="219" t="s">
        <v>139</v>
      </c>
      <c r="H9" s="219" t="s">
        <v>140</v>
      </c>
      <c r="I9" s="221" t="s">
        <v>141</v>
      </c>
      <c r="J9" s="221" t="s">
        <v>142</v>
      </c>
      <c r="K9" s="221" t="s">
        <v>143</v>
      </c>
      <c r="L9" s="222"/>
      <c r="M9" s="46" t="s">
        <v>19</v>
      </c>
      <c r="N9" s="47"/>
      <c r="O9" s="48"/>
      <c r="P9" s="49"/>
      <c r="Q9" s="50"/>
      <c r="R9" s="2"/>
      <c r="S9" s="2" t="s">
        <v>20</v>
      </c>
      <c r="T9" s="218"/>
      <c r="U9" s="2"/>
      <c r="V9" s="218"/>
    </row>
    <row r="10" spans="2:22" ht="21">
      <c r="B10" s="81">
        <v>1</v>
      </c>
      <c r="C10" s="81" t="s">
        <v>254</v>
      </c>
      <c r="D10" s="223" t="s">
        <v>35</v>
      </c>
      <c r="E10" s="81" t="s">
        <v>303</v>
      </c>
      <c r="F10" s="81" t="s">
        <v>304</v>
      </c>
      <c r="G10" s="224">
        <v>300000</v>
      </c>
      <c r="H10" s="225">
        <v>15</v>
      </c>
      <c r="I10" s="226">
        <f t="shared" ref="I10:I19" si="0">$G10*$H10</f>
        <v>4500000</v>
      </c>
      <c r="J10" s="227" t="s">
        <v>146</v>
      </c>
      <c r="K10" s="228">
        <v>44958</v>
      </c>
      <c r="L10" s="229"/>
      <c r="M10" s="60"/>
      <c r="N10" s="2"/>
      <c r="O10" s="62"/>
      <c r="P10" s="2"/>
      <c r="Q10" s="63"/>
      <c r="R10" s="2"/>
      <c r="S10" s="2" t="s">
        <v>27</v>
      </c>
      <c r="T10" s="230">
        <f>$I$20</f>
        <v>17250000</v>
      </c>
      <c r="U10" s="2" t="s">
        <v>28</v>
      </c>
      <c r="V10" s="230">
        <f>$I$71</f>
        <v>52105000</v>
      </c>
    </row>
    <row r="11" spans="2:22" ht="21">
      <c r="B11" s="225" t="e">
        <f t="array" aca="1" ref="B11" ca="1">IF(ISBLANK(INDIRECT("B"&amp;ROW()-1))=1,MAX(OFFSET($B$10,0,0,ROW()-ROW($B$10),1))+COUNTBLANK(OFFSET($B$10,0,0,ROW()-ROW($B$10),1))+1,MAX(OFFSET($B$10,0,0,ROW()-ROW($B$10),1)+1))</f>
        <v>#VALUE!</v>
      </c>
      <c r="C11" s="81" t="s">
        <v>254</v>
      </c>
      <c r="D11" s="223" t="s">
        <v>35</v>
      </c>
      <c r="E11" s="81" t="s">
        <v>303</v>
      </c>
      <c r="F11" s="81" t="s">
        <v>304</v>
      </c>
      <c r="G11" s="224">
        <v>180000</v>
      </c>
      <c r="H11" s="225">
        <v>15</v>
      </c>
      <c r="I11" s="226">
        <f t="shared" si="0"/>
        <v>2700000</v>
      </c>
      <c r="J11" s="227" t="s">
        <v>146</v>
      </c>
      <c r="K11" s="228">
        <v>44958</v>
      </c>
      <c r="L11" s="229"/>
      <c r="M11" s="60"/>
      <c r="N11" s="61"/>
      <c r="O11" s="62" t="s">
        <v>149</v>
      </c>
      <c r="P11" s="2"/>
      <c r="Q11" s="63"/>
      <c r="R11" s="2"/>
      <c r="S11" s="2" t="s">
        <v>23</v>
      </c>
      <c r="T11" s="230">
        <f>$I$85</f>
        <v>22340644</v>
      </c>
      <c r="U11" s="2" t="s">
        <v>32</v>
      </c>
      <c r="V11" s="230">
        <f>$I$99</f>
        <v>21170257</v>
      </c>
    </row>
    <row r="12" spans="2:22" ht="21">
      <c r="B12" s="81" t="e">
        <f t="array" aca="1" ref="B12" ca="1">IF(ISBLANK(INDIRECT("B"&amp;ROW()-1))=1,MAX(OFFSET($B$10,0,0,ROW()-ROW($B$10),1))+COUNTBLANK(OFFSET($B$10,0,0,ROW()-ROW($B$10),1))+1,MAX(OFFSET($B$10,0,0,ROW()-ROW($B$10),1)+1))</f>
        <v>#VALUE!</v>
      </c>
      <c r="C12" s="81" t="s">
        <v>254</v>
      </c>
      <c r="D12" s="223" t="s">
        <v>35</v>
      </c>
      <c r="E12" s="81" t="s">
        <v>303</v>
      </c>
      <c r="F12" s="81" t="s">
        <v>305</v>
      </c>
      <c r="G12" s="224">
        <v>25000</v>
      </c>
      <c r="H12" s="225">
        <v>75</v>
      </c>
      <c r="I12" s="226">
        <f t="shared" si="0"/>
        <v>1875000</v>
      </c>
      <c r="J12" s="227" t="s">
        <v>146</v>
      </c>
      <c r="K12" s="228">
        <v>44958</v>
      </c>
      <c r="L12" s="229"/>
      <c r="M12" s="60"/>
      <c r="N12" s="69"/>
      <c r="O12" s="62" t="s">
        <v>31</v>
      </c>
      <c r="P12" s="2"/>
      <c r="Q12" s="63"/>
      <c r="R12" s="2"/>
      <c r="S12" s="232" t="s">
        <v>38</v>
      </c>
      <c r="T12" s="230">
        <f>$I$116</f>
        <v>5750000</v>
      </c>
      <c r="U12" s="2" t="s">
        <v>39</v>
      </c>
      <c r="V12" s="230">
        <f>$I$131</f>
        <v>400000</v>
      </c>
    </row>
    <row r="13" spans="2:22" ht="21">
      <c r="B13" s="81" t="e">
        <f t="array" aca="1" ref="B13" ca="1">IF(ISBLANK(INDIRECT("B"&amp;ROW()-1))=1,MAX(OFFSET($B$10,0,0,ROW()-ROW($B$10),1))+COUNTBLANK(OFFSET($B$10,0,0,ROW()-ROW($B$10),1))+1,MAX(OFFSET($B$10,0,0,ROW()-ROW($B$10),1)+1))</f>
        <v>#VALUE!</v>
      </c>
      <c r="C13" s="234" t="s">
        <v>254</v>
      </c>
      <c r="D13" s="223" t="s">
        <v>35</v>
      </c>
      <c r="E13" s="81" t="s">
        <v>303</v>
      </c>
      <c r="F13" s="234" t="s">
        <v>304</v>
      </c>
      <c r="G13" s="231">
        <v>50000</v>
      </c>
      <c r="H13" s="225">
        <v>15</v>
      </c>
      <c r="I13" s="226">
        <f t="shared" si="0"/>
        <v>750000</v>
      </c>
      <c r="J13" s="227" t="s">
        <v>146</v>
      </c>
      <c r="K13" s="235">
        <v>44958</v>
      </c>
      <c r="L13" s="229"/>
      <c r="M13" s="60"/>
      <c r="N13" s="70"/>
      <c r="O13" s="62" t="s">
        <v>37</v>
      </c>
      <c r="P13" s="2"/>
      <c r="Q13" s="63"/>
      <c r="R13" s="2"/>
      <c r="U13" s="2"/>
      <c r="V13" s="218"/>
    </row>
    <row r="14" spans="2:22" ht="21">
      <c r="B14" s="81" t="e">
        <f t="array" aca="1" ref="B14" ca="1">IF(ISBLANK(INDIRECT("B"&amp;ROW()-1))=1,MAX(OFFSET($B$10,0,0,ROW()-ROW($B$10),1))+COUNTBLANK(OFFSET($B$10,0,0,ROW()-ROW($B$10),1))+1,MAX(OFFSET($B$10,0,0,ROW()-ROW($B$10),1)+1))</f>
        <v>#VALUE!</v>
      </c>
      <c r="C14" s="234" t="s">
        <v>255</v>
      </c>
      <c r="D14" s="223" t="s">
        <v>35</v>
      </c>
      <c r="E14" s="81" t="s">
        <v>303</v>
      </c>
      <c r="F14" s="234" t="s">
        <v>304</v>
      </c>
      <c r="G14" s="231">
        <v>150000</v>
      </c>
      <c r="H14" s="225">
        <v>15</v>
      </c>
      <c r="I14" s="226">
        <f t="shared" si="0"/>
        <v>2250000</v>
      </c>
      <c r="J14" s="227" t="s">
        <v>146</v>
      </c>
      <c r="K14" s="235">
        <v>44958</v>
      </c>
      <c r="L14" s="229"/>
      <c r="M14" s="60"/>
      <c r="N14" s="73"/>
      <c r="O14" s="62" t="s">
        <v>228</v>
      </c>
      <c r="P14" s="2"/>
      <c r="Q14" s="63"/>
      <c r="R14" s="2"/>
      <c r="T14" s="218"/>
      <c r="U14" s="232"/>
    </row>
    <row r="15" spans="2:22">
      <c r="B15" s="81" t="e">
        <f t="array" aca="1" ref="B15" ca="1">IF(ISBLANK(INDIRECT("B"&amp;ROW()-1))=1,MAX(OFFSET($B$10,0,0,ROW()-ROW($B$10),1))+COUNTBLANK(OFFSET($B$10,0,0,ROW()-ROW($B$10),1))+1,MAX(OFFSET($B$10,0,0,ROW()-ROW($B$10),1)+1))</f>
        <v>#VALUE!</v>
      </c>
      <c r="C15" s="234" t="s">
        <v>255</v>
      </c>
      <c r="D15" s="223" t="s">
        <v>35</v>
      </c>
      <c r="E15" s="81" t="s">
        <v>303</v>
      </c>
      <c r="F15" s="234" t="s">
        <v>304</v>
      </c>
      <c r="G15" s="231">
        <v>100000</v>
      </c>
      <c r="H15" s="225">
        <v>15</v>
      </c>
      <c r="I15" s="226">
        <f t="shared" si="0"/>
        <v>1500000</v>
      </c>
      <c r="J15" s="227" t="s">
        <v>146</v>
      </c>
      <c r="K15" s="235">
        <v>44958</v>
      </c>
      <c r="L15" s="229"/>
      <c r="M15" s="74"/>
      <c r="N15" s="75"/>
      <c r="O15" s="75"/>
      <c r="P15" s="75"/>
      <c r="Q15" s="76"/>
      <c r="R15" s="2"/>
      <c r="S15" s="2" t="s">
        <v>48</v>
      </c>
      <c r="U15" s="233"/>
    </row>
    <row r="16" spans="2:22">
      <c r="B16" s="81" t="e">
        <f t="array" aca="1" ref="B16" ca="1">IF(ISBLANK(INDIRECT("B"&amp;ROW()-1))=1,MAX(OFFSET($B$10,0,0,ROW()-ROW($B$10),1))+COUNTBLANK(OFFSET($B$10,0,0,ROW()-ROW($B$10),1))+1,MAX(OFFSET($B$10,0,0,ROW()-ROW($B$10),1)+1))</f>
        <v>#VALUE!</v>
      </c>
      <c r="C16" s="81" t="s">
        <v>256</v>
      </c>
      <c r="D16" s="223" t="s">
        <v>35</v>
      </c>
      <c r="E16" s="81" t="s">
        <v>303</v>
      </c>
      <c r="F16" s="81" t="s">
        <v>304</v>
      </c>
      <c r="G16" s="231">
        <v>100000</v>
      </c>
      <c r="H16" s="225">
        <v>15</v>
      </c>
      <c r="I16" s="226">
        <f t="shared" si="0"/>
        <v>1500000</v>
      </c>
      <c r="J16" s="227" t="s">
        <v>146</v>
      </c>
      <c r="K16" s="228">
        <v>44958</v>
      </c>
      <c r="L16" s="229"/>
      <c r="M16" s="229"/>
      <c r="N16" s="229"/>
      <c r="O16" s="229"/>
      <c r="P16" s="229"/>
      <c r="Q16" s="229"/>
      <c r="R16" s="229"/>
      <c r="S16" s="2"/>
      <c r="T16" s="2" t="s">
        <v>51</v>
      </c>
      <c r="U16" s="233"/>
    </row>
    <row r="17" spans="2:21">
      <c r="B17" s="81" t="e">
        <f t="array" aca="1" ref="B17" ca="1">IF(ISBLANK(INDIRECT("B"&amp;ROW()-1))=1,MAX(OFFSET($B$10,0,0,ROW()-ROW($B$10),1))+COUNTBLANK(OFFSET($B$10,0,0,ROW()-ROW($B$10),1))+1,MAX(OFFSET($B$10,0,0,ROW()-ROW($B$10),1)+1))</f>
        <v>#VALUE!</v>
      </c>
      <c r="C17" s="81" t="s">
        <v>256</v>
      </c>
      <c r="D17" s="223" t="s">
        <v>35</v>
      </c>
      <c r="E17" s="81" t="s">
        <v>303</v>
      </c>
      <c r="F17" s="81" t="s">
        <v>304</v>
      </c>
      <c r="G17" s="231">
        <v>85000</v>
      </c>
      <c r="H17" s="225">
        <v>15</v>
      </c>
      <c r="I17" s="226">
        <f t="shared" si="0"/>
        <v>1275000</v>
      </c>
      <c r="J17" s="227" t="s">
        <v>146</v>
      </c>
      <c r="K17" s="228">
        <v>44958</v>
      </c>
      <c r="L17" s="229"/>
      <c r="M17" s="229"/>
      <c r="N17" s="229"/>
      <c r="O17" s="229"/>
      <c r="P17" s="229"/>
      <c r="Q17" s="229"/>
      <c r="R17" s="229"/>
      <c r="S17" s="232" t="s">
        <v>55</v>
      </c>
      <c r="T17" s="230">
        <f>SUM(T10,V10,T11,T12,V11)</f>
        <v>118615901</v>
      </c>
      <c r="U17" s="233"/>
    </row>
    <row r="18" spans="2:21">
      <c r="B18" s="81" t="e">
        <f t="array" aca="1" ref="B18" ca="1">IF(ISBLANK(INDIRECT("B"&amp;ROW()-1))=1,MAX(OFFSET($B$10,0,0,ROW()-ROW($B$10),1))+COUNTBLANK(OFFSET($B$10,0,0,ROW()-ROW($B$10),1))+1,MAX(OFFSET($B$10,0,0,ROW()-ROW($B$10),1)+1))</f>
        <v>#VALUE!</v>
      </c>
      <c r="C18" s="81" t="s">
        <v>257</v>
      </c>
      <c r="D18" s="223" t="s">
        <v>35</v>
      </c>
      <c r="E18" s="81" t="s">
        <v>303</v>
      </c>
      <c r="F18" s="81" t="s">
        <v>304</v>
      </c>
      <c r="G18" s="231">
        <v>30000</v>
      </c>
      <c r="H18" s="225">
        <v>15</v>
      </c>
      <c r="I18" s="226">
        <f t="shared" si="0"/>
        <v>450000</v>
      </c>
      <c r="J18" s="227" t="s">
        <v>146</v>
      </c>
      <c r="K18" s="228">
        <v>44958</v>
      </c>
      <c r="L18" s="229"/>
      <c r="M18" s="229"/>
      <c r="N18" s="229"/>
      <c r="O18" s="229"/>
      <c r="P18" s="229"/>
      <c r="Q18" s="229"/>
      <c r="R18" s="229"/>
      <c r="S18" s="2" t="s">
        <v>59</v>
      </c>
      <c r="T18" s="230">
        <f>V12</f>
        <v>400000</v>
      </c>
    </row>
    <row r="19" spans="2:21">
      <c r="B19" s="81" t="e">
        <f t="array" aca="1" ref="B19" ca="1">IF(ISBLANK(INDIRECT("B"&amp;ROW()-1))=1,MAX(OFFSET($B$10,0,0,ROW()-ROW($B$10),1))+COUNTBLANK(OFFSET($B$10,0,0,ROW()-ROW($B$10),1))+1,MAX(OFFSET($B$10,0,0,ROW()-ROW($B$10),1)+1))</f>
        <v>#VALUE!</v>
      </c>
      <c r="C19" s="81" t="s">
        <v>258</v>
      </c>
      <c r="D19" s="223" t="s">
        <v>35</v>
      </c>
      <c r="E19" s="81" t="s">
        <v>303</v>
      </c>
      <c r="F19" s="81" t="s">
        <v>304</v>
      </c>
      <c r="G19" s="231">
        <v>30000</v>
      </c>
      <c r="H19" s="225">
        <v>15</v>
      </c>
      <c r="I19" s="226">
        <f t="shared" si="0"/>
        <v>450000</v>
      </c>
      <c r="J19" s="227" t="s">
        <v>146</v>
      </c>
      <c r="K19" s="228">
        <v>44958</v>
      </c>
      <c r="L19" s="229"/>
      <c r="M19" s="229"/>
      <c r="N19" s="229"/>
      <c r="O19" s="229"/>
      <c r="P19" s="229"/>
      <c r="Q19" s="229"/>
      <c r="R19" s="229"/>
    </row>
    <row r="20" spans="2:21" ht="30" customHeight="1">
      <c r="B20" s="210"/>
      <c r="C20" s="210"/>
      <c r="D20" s="215"/>
      <c r="E20" s="215"/>
      <c r="F20" s="215"/>
      <c r="G20" s="215"/>
      <c r="H20" s="236" t="s">
        <v>155</v>
      </c>
      <c r="I20" s="237">
        <f>SUM(I10:I19)</f>
        <v>17250000</v>
      </c>
      <c r="J20" s="210"/>
      <c r="K20" s="210"/>
      <c r="L20" s="212"/>
      <c r="M20" s="212"/>
      <c r="N20" s="212"/>
      <c r="O20" s="212"/>
      <c r="P20" s="212"/>
      <c r="Q20" s="212"/>
      <c r="R20" s="212"/>
    </row>
    <row r="21" spans="2:21">
      <c r="B21" s="210"/>
      <c r="C21" s="210"/>
      <c r="D21" s="215"/>
      <c r="E21" s="210"/>
      <c r="F21" s="210"/>
      <c r="G21" s="210"/>
      <c r="H21" s="210"/>
      <c r="I21" s="216"/>
      <c r="J21" s="210"/>
      <c r="K21" s="210"/>
      <c r="L21" s="212"/>
      <c r="M21" s="212"/>
      <c r="N21" s="212"/>
      <c r="O21" s="212"/>
      <c r="P21" s="212"/>
      <c r="Q21" s="212"/>
      <c r="R21" s="212"/>
    </row>
    <row r="22" spans="2:21" ht="24">
      <c r="B22" s="214" t="s">
        <v>156</v>
      </c>
      <c r="C22" s="210"/>
      <c r="D22" s="215"/>
      <c r="E22" s="210"/>
      <c r="F22" s="210"/>
      <c r="G22" s="210"/>
      <c r="H22" s="210"/>
      <c r="I22" s="216"/>
      <c r="J22" s="210"/>
      <c r="K22" s="210"/>
      <c r="L22" s="212"/>
      <c r="M22" s="212"/>
      <c r="N22" s="212"/>
      <c r="O22" s="212"/>
      <c r="P22" s="212"/>
      <c r="Q22" s="212"/>
      <c r="R22" s="212"/>
    </row>
    <row r="23" spans="2:21" ht="30" customHeight="1">
      <c r="B23" s="219" t="s">
        <v>12</v>
      </c>
      <c r="C23" s="219" t="s">
        <v>13</v>
      </c>
      <c r="D23" s="220" t="s">
        <v>136</v>
      </c>
      <c r="E23" s="220" t="s">
        <v>137</v>
      </c>
      <c r="F23" s="219" t="s">
        <v>138</v>
      </c>
      <c r="G23" s="219" t="s">
        <v>139</v>
      </c>
      <c r="H23" s="219" t="s">
        <v>140</v>
      </c>
      <c r="I23" s="221" t="s">
        <v>141</v>
      </c>
      <c r="J23" s="221" t="s">
        <v>142</v>
      </c>
      <c r="K23" s="221" t="s">
        <v>143</v>
      </c>
      <c r="L23" s="222"/>
      <c r="M23" s="222"/>
      <c r="N23" s="222"/>
      <c r="O23" s="222"/>
      <c r="P23" s="222"/>
      <c r="Q23" s="222"/>
      <c r="R23" s="222"/>
    </row>
    <row r="24" spans="2:21">
      <c r="B24" s="81">
        <v>1</v>
      </c>
      <c r="C24" s="81" t="s">
        <v>186</v>
      </c>
      <c r="D24" s="223" t="s">
        <v>29</v>
      </c>
      <c r="E24" s="81" t="s">
        <v>306</v>
      </c>
      <c r="F24" s="81" t="s">
        <v>307</v>
      </c>
      <c r="G24" s="224">
        <v>1000000</v>
      </c>
      <c r="H24" s="225">
        <v>1</v>
      </c>
      <c r="I24" s="226">
        <f t="shared" ref="I24:I70" si="1">$G24*$H24</f>
        <v>1000000</v>
      </c>
      <c r="J24" s="227" t="s">
        <v>146</v>
      </c>
      <c r="K24" s="228">
        <v>44958</v>
      </c>
      <c r="L24" s="229"/>
      <c r="M24" s="229"/>
      <c r="N24" s="229"/>
      <c r="O24" s="229"/>
      <c r="P24" s="229"/>
      <c r="Q24" s="229"/>
      <c r="R24" s="229"/>
    </row>
    <row r="25" spans="2:21">
      <c r="B25" s="225" t="e">
        <f t="array" aca="1" ref="B25" ca="1">IF(ISBLANK(INDIRECT("B"&amp;ROW()-1))=1,MAX(OFFSET($B$24,0,0,ROW()-ROW($B$24),1))+COUNTBLANK(OFFSET($B$24,0,0,ROW()-ROW($B$24),1))+1,MAX(OFFSET($B$24,0,0,ROW()-ROW($B$24),1)+1))</f>
        <v>#VALUE!</v>
      </c>
      <c r="C25" s="81" t="s">
        <v>187</v>
      </c>
      <c r="D25" s="223" t="s">
        <v>29</v>
      </c>
      <c r="E25" s="81" t="s">
        <v>308</v>
      </c>
      <c r="F25" s="81" t="s">
        <v>309</v>
      </c>
      <c r="G25" s="224">
        <v>800000</v>
      </c>
      <c r="H25" s="225">
        <v>1</v>
      </c>
      <c r="I25" s="226">
        <f t="shared" si="1"/>
        <v>800000</v>
      </c>
      <c r="J25" s="227" t="s">
        <v>146</v>
      </c>
      <c r="K25" s="228">
        <v>44958</v>
      </c>
      <c r="L25" s="229"/>
      <c r="M25" s="229"/>
      <c r="N25" s="229"/>
      <c r="O25" s="229"/>
      <c r="P25" s="229"/>
      <c r="Q25" s="229"/>
      <c r="R25" s="229"/>
    </row>
    <row r="26" spans="2:21">
      <c r="B26" s="81" t="e">
        <f t="array" aca="1" ref="B26" ca="1">IF(ISBLANK(INDIRECT("B"&amp;ROW()-1))=1,MAX(OFFSET($B$24,0,0,ROW()-ROW($B$24),1))+COUNTBLANK(OFFSET($B$24,0,0,ROW()-ROW($B$24),1))+1,MAX(OFFSET($B$24,0,0,ROW()-ROW($B$24),1)+1))</f>
        <v>#VALUE!</v>
      </c>
      <c r="C26" s="81" t="s">
        <v>189</v>
      </c>
      <c r="D26" s="223" t="s">
        <v>29</v>
      </c>
      <c r="E26" s="81" t="s">
        <v>310</v>
      </c>
      <c r="F26" s="81" t="s">
        <v>311</v>
      </c>
      <c r="G26" s="224">
        <v>800000</v>
      </c>
      <c r="H26" s="225">
        <v>1</v>
      </c>
      <c r="I26" s="226">
        <f t="shared" si="1"/>
        <v>800000</v>
      </c>
      <c r="J26" s="227" t="s">
        <v>146</v>
      </c>
      <c r="K26" s="228">
        <v>44958</v>
      </c>
      <c r="L26" s="229"/>
      <c r="M26" s="229"/>
      <c r="N26" s="229"/>
      <c r="O26" s="229"/>
      <c r="P26" s="229"/>
      <c r="Q26" s="229"/>
      <c r="R26" s="229"/>
    </row>
    <row r="27" spans="2:21">
      <c r="B27" s="81" t="e">
        <f t="array" aca="1" ref="B27" ca="1">IF(ISBLANK(INDIRECT("B"&amp;ROW()-1))=1,MAX(OFFSET($B$24,0,0,ROW()-ROW($B$24),1))+COUNTBLANK(OFFSET($B$24,0,0,ROW()-ROW($B$24),1))+1,MAX(OFFSET($B$24,0,0,ROW()-ROW($B$24),1)+1))</f>
        <v>#VALUE!</v>
      </c>
      <c r="C27" s="234" t="s">
        <v>189</v>
      </c>
      <c r="D27" s="223" t="s">
        <v>193</v>
      </c>
      <c r="E27" s="81" t="s">
        <v>312</v>
      </c>
      <c r="F27" s="234" t="s">
        <v>313</v>
      </c>
      <c r="G27" s="231">
        <v>50000</v>
      </c>
      <c r="H27" s="238">
        <v>15</v>
      </c>
      <c r="I27" s="226">
        <f t="shared" si="1"/>
        <v>750000</v>
      </c>
      <c r="J27" s="227"/>
      <c r="K27" s="235"/>
      <c r="L27" s="229"/>
      <c r="M27" s="229"/>
      <c r="N27" s="229"/>
      <c r="O27" s="229"/>
      <c r="P27" s="229"/>
      <c r="Q27" s="229"/>
      <c r="R27" s="229"/>
    </row>
    <row r="28" spans="2:21">
      <c r="B28" s="81" t="e">
        <f t="array" aca="1" ref="B28" ca="1">IF(ISBLANK(INDIRECT("B"&amp;ROW()-1))=1,MAX(OFFSET($B$24,0,0,ROW()-ROW($B$24),1))+COUNTBLANK(OFFSET($B$24,0,0,ROW()-ROW($B$24),1))+1,MAX(OFFSET($B$24,0,0,ROW()-ROW($B$24),1)+1))</f>
        <v>#VALUE!</v>
      </c>
      <c r="C28" s="234" t="s">
        <v>189</v>
      </c>
      <c r="D28" s="223" t="s">
        <v>193</v>
      </c>
      <c r="E28" s="81" t="s">
        <v>314</v>
      </c>
      <c r="F28" s="234" t="s">
        <v>315</v>
      </c>
      <c r="G28" s="231">
        <v>100000</v>
      </c>
      <c r="H28" s="238">
        <v>15</v>
      </c>
      <c r="I28" s="226">
        <f t="shared" si="1"/>
        <v>1500000</v>
      </c>
      <c r="J28" s="227"/>
      <c r="K28" s="235"/>
      <c r="L28" s="229"/>
      <c r="M28" s="229"/>
      <c r="N28" s="229"/>
      <c r="O28" s="229"/>
      <c r="P28" s="229"/>
      <c r="Q28" s="229"/>
      <c r="R28" s="229"/>
    </row>
    <row r="29" spans="2:21">
      <c r="B29" s="81" t="e">
        <f t="array" aca="1" ref="B29" ca="1">IF(ISBLANK(INDIRECT("B"&amp;ROW()-1))=1,MAX(OFFSET($B$24,0,0,ROW()-ROW($B$24),1))+COUNTBLANK(OFFSET($B$24,0,0,ROW()-ROW($B$24),1))+1,MAX(OFFSET($B$24,0,0,ROW()-ROW($B$24),1)+1))</f>
        <v>#VALUE!</v>
      </c>
      <c r="C29" s="234" t="s">
        <v>189</v>
      </c>
      <c r="D29" s="223" t="s">
        <v>188</v>
      </c>
      <c r="E29" s="81" t="s">
        <v>316</v>
      </c>
      <c r="F29" s="234" t="s">
        <v>317</v>
      </c>
      <c r="G29" s="231">
        <v>500000</v>
      </c>
      <c r="H29" s="238">
        <v>1</v>
      </c>
      <c r="I29" s="226">
        <f t="shared" si="1"/>
        <v>500000</v>
      </c>
      <c r="J29" s="227"/>
      <c r="K29" s="235"/>
      <c r="L29" s="229"/>
      <c r="M29" s="229"/>
      <c r="N29" s="229"/>
      <c r="O29" s="229"/>
      <c r="P29" s="229"/>
      <c r="Q29" s="229"/>
      <c r="R29" s="229"/>
    </row>
    <row r="30" spans="2:21">
      <c r="B30" s="81" t="e">
        <f t="array" aca="1" ref="B30" ca="1">IF(ISBLANK(INDIRECT("B"&amp;ROW()-1))=1,MAX(OFFSET($B$24,0,0,ROW()-ROW($B$24),1))+COUNTBLANK(OFFSET($B$24,0,0,ROW()-ROW($B$24),1))+1,MAX(OFFSET($B$24,0,0,ROW()-ROW($B$24),1)+1))</f>
        <v>#VALUE!</v>
      </c>
      <c r="C30" s="81" t="s">
        <v>189</v>
      </c>
      <c r="D30" s="223" t="s">
        <v>188</v>
      </c>
      <c r="E30" s="81" t="s">
        <v>318</v>
      </c>
      <c r="F30" s="81" t="s">
        <v>319</v>
      </c>
      <c r="G30" s="224">
        <v>280000</v>
      </c>
      <c r="H30" s="225">
        <v>14</v>
      </c>
      <c r="I30" s="226">
        <f t="shared" si="1"/>
        <v>3920000</v>
      </c>
      <c r="J30" s="227"/>
      <c r="K30" s="228"/>
      <c r="L30" s="229"/>
      <c r="M30" s="229"/>
      <c r="N30" s="229"/>
      <c r="O30" s="229"/>
      <c r="P30" s="229"/>
      <c r="Q30" s="229"/>
      <c r="R30" s="229"/>
    </row>
    <row r="31" spans="2:21">
      <c r="B31" s="81" t="e">
        <f t="array" aca="1" ref="B31" ca="1">IF(ISBLANK(INDIRECT("B"&amp;ROW()-1))=1,MAX(OFFSET($B$24,0,0,ROW()-ROW($B$24),1))+COUNTBLANK(OFFSET($B$24,0,0,ROW()-ROW($B$24),1))+1,MAX(OFFSET($B$24,0,0,ROW()-ROW($B$24),1)+1))</f>
        <v>#VALUE!</v>
      </c>
      <c r="C31" s="81" t="s">
        <v>189</v>
      </c>
      <c r="D31" s="223" t="s">
        <v>188</v>
      </c>
      <c r="E31" s="81" t="s">
        <v>320</v>
      </c>
      <c r="F31" s="81" t="s">
        <v>321</v>
      </c>
      <c r="G31" s="224">
        <v>50000</v>
      </c>
      <c r="H31" s="225">
        <v>25</v>
      </c>
      <c r="I31" s="226">
        <f t="shared" si="1"/>
        <v>1250000</v>
      </c>
      <c r="J31" s="227"/>
      <c r="K31" s="228"/>
      <c r="L31" s="229"/>
      <c r="M31" s="229"/>
      <c r="N31" s="229"/>
      <c r="O31" s="229"/>
      <c r="P31" s="229"/>
      <c r="Q31" s="229"/>
      <c r="R31" s="229"/>
    </row>
    <row r="32" spans="2:21">
      <c r="B32" s="81" t="e">
        <f t="array" aca="1" ref="B32" ca="1">IF(ISBLANK(INDIRECT("B"&amp;ROW()-1))=1,MAX(OFFSET($B$24,0,0,ROW()-ROW($B$24),1))+COUNTBLANK(OFFSET($B$24,0,0,ROW()-ROW($B$24),1))+1,MAX(OFFSET($B$24,0,0,ROW()-ROW($B$24),1)+1))</f>
        <v>#VALUE!</v>
      </c>
      <c r="C32" s="81" t="s">
        <v>189</v>
      </c>
      <c r="D32" s="223" t="s">
        <v>53</v>
      </c>
      <c r="E32" s="81" t="s">
        <v>322</v>
      </c>
      <c r="F32" s="81" t="s">
        <v>323</v>
      </c>
      <c r="G32" s="224">
        <v>20000</v>
      </c>
      <c r="H32" s="225">
        <v>25</v>
      </c>
      <c r="I32" s="226">
        <f t="shared" si="1"/>
        <v>500000</v>
      </c>
      <c r="J32" s="227" t="s">
        <v>146</v>
      </c>
      <c r="K32" s="228">
        <v>44958</v>
      </c>
      <c r="L32" s="229"/>
      <c r="M32" s="229"/>
      <c r="N32" s="229"/>
      <c r="O32" s="229"/>
      <c r="P32" s="229"/>
      <c r="Q32" s="229"/>
      <c r="R32" s="229"/>
    </row>
    <row r="33" spans="2:18">
      <c r="B33" s="81" t="e">
        <f t="array" aca="1" ref="B33" ca="1">IF(ISBLANK(INDIRECT("B"&amp;ROW()-1))=1,MAX(OFFSET($B$24,0,0,ROW()-ROW($B$24),1))+COUNTBLANK(OFFSET($B$24,0,0,ROW()-ROW($B$24),1))+1,MAX(OFFSET($B$24,0,0,ROW()-ROW($B$24),1)+1))</f>
        <v>#VALUE!</v>
      </c>
      <c r="C33" s="81" t="s">
        <v>189</v>
      </c>
      <c r="D33" s="223" t="s">
        <v>53</v>
      </c>
      <c r="E33" s="81" t="s">
        <v>322</v>
      </c>
      <c r="F33" s="81" t="s">
        <v>324</v>
      </c>
      <c r="G33" s="224">
        <v>25000</v>
      </c>
      <c r="H33" s="225">
        <v>52</v>
      </c>
      <c r="I33" s="226">
        <f t="shared" si="1"/>
        <v>1300000</v>
      </c>
      <c r="J33" s="227"/>
      <c r="K33" s="228"/>
      <c r="L33" s="229"/>
      <c r="M33" s="229"/>
      <c r="N33" s="229"/>
      <c r="O33" s="229"/>
      <c r="P33" s="229"/>
      <c r="Q33" s="229"/>
      <c r="R33" s="229"/>
    </row>
    <row r="34" spans="2:18">
      <c r="B34" s="225" t="e">
        <f t="array" aca="1" ref="B34" ca="1">IF(ISBLANK(INDIRECT("B"&amp;ROW()-1))=1,MAX(OFFSET($B$24,0,0,ROW()-ROW($B$24),1))+COUNTBLANK(OFFSET($B$24,0,0,ROW()-ROW($B$24),1))+1,MAX(OFFSET($B$24,0,0,ROW()-ROW($B$24),1)+1))</f>
        <v>#VALUE!</v>
      </c>
      <c r="C34" s="81" t="s">
        <v>191</v>
      </c>
      <c r="D34" s="223" t="s">
        <v>29</v>
      </c>
      <c r="E34" s="81" t="s">
        <v>325</v>
      </c>
      <c r="F34" s="81" t="s">
        <v>326</v>
      </c>
      <c r="G34" s="224">
        <v>400000</v>
      </c>
      <c r="H34" s="225">
        <v>1</v>
      </c>
      <c r="I34" s="226">
        <f t="shared" si="1"/>
        <v>400000</v>
      </c>
      <c r="J34" s="227" t="s">
        <v>146</v>
      </c>
      <c r="K34" s="228">
        <v>44958</v>
      </c>
      <c r="L34" s="229"/>
      <c r="M34" s="229"/>
      <c r="N34" s="229"/>
      <c r="O34" s="229"/>
      <c r="P34" s="229"/>
      <c r="Q34" s="229"/>
      <c r="R34" s="229"/>
    </row>
    <row r="35" spans="2:18">
      <c r="B35" s="81" t="e">
        <f t="array" aca="1" ref="B35" ca="1">IF(ISBLANK(INDIRECT("B"&amp;ROW()-1))=1,MAX(OFFSET($B$24,0,0,ROW()-ROW($B$24),1))+COUNTBLANK(OFFSET($B$24,0,0,ROW()-ROW($B$24),1))+1,MAX(OFFSET($B$24,0,0,ROW()-ROW($B$24),1)+1))</f>
        <v>#VALUE!</v>
      </c>
      <c r="C35" s="81" t="s">
        <v>201</v>
      </c>
      <c r="D35" s="223" t="s">
        <v>29</v>
      </c>
      <c r="E35" s="81" t="s">
        <v>327</v>
      </c>
      <c r="F35" s="81" t="s">
        <v>328</v>
      </c>
      <c r="G35" s="224">
        <v>1000000</v>
      </c>
      <c r="H35" s="225">
        <v>1</v>
      </c>
      <c r="I35" s="226">
        <f t="shared" si="1"/>
        <v>1000000</v>
      </c>
      <c r="J35" s="227" t="s">
        <v>146</v>
      </c>
      <c r="K35" s="228">
        <v>44958</v>
      </c>
      <c r="L35" s="229"/>
      <c r="M35" s="229"/>
      <c r="N35" s="229"/>
      <c r="O35" s="229"/>
      <c r="P35" s="229"/>
      <c r="Q35" s="229"/>
      <c r="R35" s="229"/>
    </row>
    <row r="36" spans="2:18">
      <c r="B36" s="81" t="e">
        <f t="array" aca="1" ref="B36" ca="1">IF(ISBLANK(INDIRECT("B"&amp;ROW()-1))=1,MAX(OFFSET($B$24,0,0,ROW()-ROW($B$24),1))+COUNTBLANK(OFFSET($B$24,0,0,ROW()-ROW($B$24),1))+1,MAX(OFFSET($B$24,0,0,ROW()-ROW($B$24),1)+1))</f>
        <v>#VALUE!</v>
      </c>
      <c r="C36" s="234" t="s">
        <v>199</v>
      </c>
      <c r="D36" s="223" t="s">
        <v>188</v>
      </c>
      <c r="E36" s="81" t="s">
        <v>329</v>
      </c>
      <c r="F36" s="234" t="s">
        <v>330</v>
      </c>
      <c r="G36" s="231">
        <v>500000</v>
      </c>
      <c r="H36" s="238">
        <v>1</v>
      </c>
      <c r="I36" s="226">
        <f t="shared" si="1"/>
        <v>500000</v>
      </c>
      <c r="J36" s="227"/>
      <c r="K36" s="235"/>
      <c r="L36" s="229"/>
      <c r="M36" s="229"/>
      <c r="N36" s="229"/>
      <c r="O36" s="229"/>
      <c r="P36" s="229"/>
      <c r="Q36" s="229"/>
      <c r="R36" s="229"/>
    </row>
    <row r="37" spans="2:18">
      <c r="B37" s="81" t="e">
        <f t="array" aca="1" ref="B37" ca="1">IF(ISBLANK(INDIRECT("B"&amp;ROW()-1))=1,MAX(OFFSET($B$24,0,0,ROW()-ROW($B$24),1))+COUNTBLANK(OFFSET($B$24,0,0,ROW()-ROW($B$24),1))+1,MAX(OFFSET($B$24,0,0,ROW()-ROW($B$24),1)+1))</f>
        <v>#VALUE!</v>
      </c>
      <c r="C37" s="234" t="s">
        <v>199</v>
      </c>
      <c r="D37" s="223" t="s">
        <v>188</v>
      </c>
      <c r="E37" s="81" t="s">
        <v>331</v>
      </c>
      <c r="F37" s="234" t="s">
        <v>332</v>
      </c>
      <c r="G37" s="231">
        <v>8000000</v>
      </c>
      <c r="H37" s="238">
        <v>1</v>
      </c>
      <c r="I37" s="226">
        <f t="shared" si="1"/>
        <v>8000000</v>
      </c>
      <c r="J37" s="227"/>
      <c r="K37" s="235"/>
      <c r="L37" s="229"/>
      <c r="M37" s="229"/>
      <c r="N37" s="229"/>
      <c r="O37" s="229"/>
      <c r="P37" s="229"/>
      <c r="Q37" s="229"/>
      <c r="R37" s="229"/>
    </row>
    <row r="38" spans="2:18">
      <c r="B38" s="81" t="e">
        <f t="array" aca="1" ref="B38" ca="1">IF(ISBLANK(INDIRECT("B"&amp;ROW()-1))=1,MAX(OFFSET($B$24,0,0,ROW()-ROW($B$24),1))+COUNTBLANK(OFFSET($B$24,0,0,ROW()-ROW($B$24),1))+1,MAX(OFFSET($B$24,0,0,ROW()-ROW($B$24),1)+1))</f>
        <v>#VALUE!</v>
      </c>
      <c r="C38" s="234" t="s">
        <v>199</v>
      </c>
      <c r="D38" s="223" t="s">
        <v>188</v>
      </c>
      <c r="E38" s="81" t="s">
        <v>333</v>
      </c>
      <c r="F38" s="234" t="s">
        <v>334</v>
      </c>
      <c r="G38" s="231">
        <v>800000</v>
      </c>
      <c r="H38" s="238">
        <v>1</v>
      </c>
      <c r="I38" s="226">
        <f t="shared" si="1"/>
        <v>800000</v>
      </c>
      <c r="J38" s="227"/>
      <c r="K38" s="235"/>
      <c r="L38" s="229"/>
      <c r="M38" s="229"/>
      <c r="N38" s="229"/>
      <c r="O38" s="229"/>
      <c r="P38" s="229"/>
      <c r="Q38" s="229"/>
      <c r="R38" s="229"/>
    </row>
    <row r="39" spans="2:18">
      <c r="B39" s="81" t="e">
        <f t="array" aca="1" ref="B39" ca="1">IF(ISBLANK(INDIRECT("B"&amp;ROW()-1))=1,MAX(OFFSET($B$24,0,0,ROW()-ROW($B$24),1))+COUNTBLANK(OFFSET($B$24,0,0,ROW()-ROW($B$24),1))+1,MAX(OFFSET($B$24,0,0,ROW()-ROW($B$24),1)+1))</f>
        <v>#VALUE!</v>
      </c>
      <c r="C39" s="81" t="s">
        <v>199</v>
      </c>
      <c r="D39" s="223" t="s">
        <v>188</v>
      </c>
      <c r="E39" s="81" t="s">
        <v>335</v>
      </c>
      <c r="F39" s="81" t="s">
        <v>336</v>
      </c>
      <c r="G39" s="224">
        <v>300000</v>
      </c>
      <c r="H39" s="225">
        <v>1</v>
      </c>
      <c r="I39" s="226">
        <f t="shared" si="1"/>
        <v>300000</v>
      </c>
      <c r="J39" s="227"/>
      <c r="K39" s="228"/>
      <c r="L39" s="229"/>
      <c r="M39" s="229"/>
      <c r="N39" s="229"/>
      <c r="O39" s="229"/>
      <c r="P39" s="229"/>
      <c r="Q39" s="229"/>
      <c r="R39" s="229"/>
    </row>
    <row r="40" spans="2:18">
      <c r="B40" s="81" t="e">
        <f t="array" aca="1" ref="B40" ca="1">IF(ISBLANK(INDIRECT("B"&amp;ROW()-1))=1,MAX(OFFSET($B$24,0,0,ROW()-ROW($B$24),1))+COUNTBLANK(OFFSET($B$24,0,0,ROW()-ROW($B$24),1))+1,MAX(OFFSET($B$24,0,0,ROW()-ROW($B$24),1)+1))</f>
        <v>#VALUE!</v>
      </c>
      <c r="C40" s="81" t="s">
        <v>199</v>
      </c>
      <c r="D40" s="223" t="s">
        <v>53</v>
      </c>
      <c r="E40" s="81" t="s">
        <v>337</v>
      </c>
      <c r="F40" s="81" t="s">
        <v>338</v>
      </c>
      <c r="G40" s="224">
        <v>18000</v>
      </c>
      <c r="H40" s="225">
        <v>40</v>
      </c>
      <c r="I40" s="226">
        <f t="shared" si="1"/>
        <v>720000</v>
      </c>
      <c r="J40" s="227"/>
      <c r="K40" s="228"/>
      <c r="L40" s="229"/>
      <c r="M40" s="229"/>
      <c r="N40" s="229"/>
      <c r="O40" s="229"/>
      <c r="P40" s="229"/>
      <c r="Q40" s="229"/>
      <c r="R40" s="229"/>
    </row>
    <row r="41" spans="2:18">
      <c r="B41" s="81" t="e">
        <f t="array" aca="1" ref="B41" ca="1">IF(ISBLANK(INDIRECT("B"&amp;ROW()-1))=1,MAX(OFFSET($B$24,0,0,ROW()-ROW($B$24),1))+COUNTBLANK(OFFSET($B$24,0,0,ROW()-ROW($B$24),1))+1,MAX(OFFSET($B$24,0,0,ROW()-ROW($B$24),1)+1))</f>
        <v>#VALUE!</v>
      </c>
      <c r="C41" s="81" t="s">
        <v>202</v>
      </c>
      <c r="D41" s="223" t="s">
        <v>188</v>
      </c>
      <c r="E41" s="81" t="s">
        <v>339</v>
      </c>
      <c r="F41" s="81" t="s">
        <v>340</v>
      </c>
      <c r="G41" s="224">
        <v>1000000</v>
      </c>
      <c r="H41" s="225">
        <v>1</v>
      </c>
      <c r="I41" s="226">
        <f t="shared" si="1"/>
        <v>1000000</v>
      </c>
      <c r="J41" s="227"/>
      <c r="K41" s="228"/>
      <c r="L41" s="229"/>
      <c r="M41" s="229"/>
      <c r="N41" s="229"/>
      <c r="O41" s="229"/>
      <c r="P41" s="229"/>
      <c r="Q41" s="229"/>
      <c r="R41" s="229"/>
    </row>
    <row r="42" spans="2:18">
      <c r="B42" s="81" t="e">
        <f t="array" aca="1" ref="B42" ca="1">IF(ISBLANK(INDIRECT("B"&amp;ROW()-1))=1,MAX(OFFSET($B$24,0,0,ROW()-ROW($B$24),1))+COUNTBLANK(OFFSET($B$24,0,0,ROW()-ROW($B$24),1))+1,MAX(OFFSET($B$24,0,0,ROW()-ROW($B$24),1)+1))</f>
        <v>#VALUE!</v>
      </c>
      <c r="C42" s="81" t="s">
        <v>200</v>
      </c>
      <c r="D42" s="223" t="s">
        <v>188</v>
      </c>
      <c r="E42" s="81" t="s">
        <v>341</v>
      </c>
      <c r="F42" s="81" t="s">
        <v>342</v>
      </c>
      <c r="G42" s="224">
        <v>500000</v>
      </c>
      <c r="H42" s="225">
        <v>1</v>
      </c>
      <c r="I42" s="226">
        <f t="shared" si="1"/>
        <v>500000</v>
      </c>
      <c r="J42" s="227"/>
      <c r="K42" s="228"/>
      <c r="L42" s="229"/>
      <c r="M42" s="229"/>
      <c r="N42" s="229"/>
      <c r="O42" s="229"/>
      <c r="P42" s="229"/>
      <c r="Q42" s="229"/>
      <c r="R42" s="229"/>
    </row>
    <row r="43" spans="2:18">
      <c r="B43" s="225" t="e">
        <f t="array" aca="1" ref="B43" ca="1">IF(ISBLANK(INDIRECT("B"&amp;ROW()-1))=1,MAX(OFFSET($B$24,0,0,ROW()-ROW($B$24),1))+COUNTBLANK(OFFSET($B$24,0,0,ROW()-ROW($B$24),1))+1,MAX(OFFSET($B$24,0,0,ROW()-ROW($B$24),1)+1))</f>
        <v>#VALUE!</v>
      </c>
      <c r="C43" s="81" t="s">
        <v>200</v>
      </c>
      <c r="D43" s="223" t="s">
        <v>188</v>
      </c>
      <c r="E43" s="81" t="s">
        <v>343</v>
      </c>
      <c r="F43" s="81" t="s">
        <v>344</v>
      </c>
      <c r="G43" s="224">
        <v>300000</v>
      </c>
      <c r="H43" s="225">
        <v>14</v>
      </c>
      <c r="I43" s="226">
        <f t="shared" si="1"/>
        <v>4200000</v>
      </c>
      <c r="J43" s="227"/>
      <c r="K43" s="228"/>
      <c r="L43" s="229"/>
      <c r="M43" s="229"/>
      <c r="N43" s="229"/>
      <c r="O43" s="229"/>
      <c r="P43" s="229"/>
      <c r="Q43" s="229"/>
      <c r="R43" s="229"/>
    </row>
    <row r="44" spans="2:18">
      <c r="B44" s="81" t="e">
        <f t="array" aca="1" ref="B44" ca="1">IF(ISBLANK(INDIRECT("B"&amp;ROW()-1))=1,MAX(OFFSET($B$24,0,0,ROW()-ROW($B$24),1))+COUNTBLANK(OFFSET($B$24,0,0,ROW()-ROW($B$24),1))+1,MAX(OFFSET($B$24,0,0,ROW()-ROW($B$24),1)+1))</f>
        <v>#VALUE!</v>
      </c>
      <c r="C44" s="81" t="s">
        <v>200</v>
      </c>
      <c r="D44" s="223" t="s">
        <v>53</v>
      </c>
      <c r="E44" s="81" t="s">
        <v>345</v>
      </c>
      <c r="F44" s="81" t="s">
        <v>346</v>
      </c>
      <c r="G44" s="224">
        <v>25000</v>
      </c>
      <c r="H44" s="225">
        <v>52</v>
      </c>
      <c r="I44" s="226">
        <f t="shared" si="1"/>
        <v>1300000</v>
      </c>
      <c r="J44" s="227"/>
      <c r="K44" s="228"/>
      <c r="L44" s="229"/>
      <c r="M44" s="229"/>
      <c r="N44" s="229"/>
      <c r="O44" s="229"/>
      <c r="P44" s="229"/>
      <c r="Q44" s="229"/>
      <c r="R44" s="229"/>
    </row>
    <row r="45" spans="2:18">
      <c r="B45" s="81" t="e">
        <f t="array" aca="1" ref="B45" ca="1">IF(ISBLANK(INDIRECT("B"&amp;ROW()-1))=1,MAX(OFFSET($B$24,0,0,ROW()-ROW($B$24),1))+COUNTBLANK(OFFSET($B$24,0,0,ROW()-ROW($B$24),1))+1,MAX(OFFSET($B$24,0,0,ROW()-ROW($B$24),1)+1))</f>
        <v>#VALUE!</v>
      </c>
      <c r="C45" s="234" t="s">
        <v>207</v>
      </c>
      <c r="D45" s="223" t="s">
        <v>188</v>
      </c>
      <c r="E45" s="81" t="s">
        <v>347</v>
      </c>
      <c r="F45" s="234" t="s">
        <v>348</v>
      </c>
      <c r="G45" s="231">
        <v>500000</v>
      </c>
      <c r="H45" s="238">
        <v>1</v>
      </c>
      <c r="I45" s="226">
        <f t="shared" si="1"/>
        <v>500000</v>
      </c>
      <c r="J45" s="227"/>
      <c r="K45" s="235"/>
      <c r="L45" s="229"/>
      <c r="M45" s="229"/>
      <c r="N45" s="229"/>
      <c r="O45" s="229"/>
      <c r="P45" s="229"/>
      <c r="Q45" s="229"/>
      <c r="R45" s="229"/>
    </row>
    <row r="46" spans="2:18">
      <c r="B46" s="81" t="e">
        <f t="array" aca="1" ref="B46" ca="1">IF(ISBLANK(INDIRECT("B"&amp;ROW()-1))=1,MAX(OFFSET($B$24,0,0,ROW()-ROW($B$24),1))+COUNTBLANK(OFFSET($B$24,0,0,ROW()-ROW($B$24),1))+1,MAX(OFFSET($B$24,0,0,ROW()-ROW($B$24),1)+1))</f>
        <v>#VALUE!</v>
      </c>
      <c r="C46" s="234" t="s">
        <v>207</v>
      </c>
      <c r="D46" s="223" t="s">
        <v>188</v>
      </c>
      <c r="E46" s="81" t="s">
        <v>349</v>
      </c>
      <c r="F46" s="234" t="s">
        <v>350</v>
      </c>
      <c r="G46" s="231">
        <v>100000</v>
      </c>
      <c r="H46" s="238">
        <v>20</v>
      </c>
      <c r="I46" s="226">
        <f t="shared" si="1"/>
        <v>2000000</v>
      </c>
      <c r="J46" s="227"/>
      <c r="K46" s="235"/>
      <c r="L46" s="229"/>
      <c r="M46" s="229"/>
      <c r="N46" s="229"/>
      <c r="O46" s="229"/>
      <c r="P46" s="229"/>
      <c r="Q46" s="229"/>
      <c r="R46" s="229"/>
    </row>
    <row r="47" spans="2:18">
      <c r="B47" s="81" t="e">
        <f t="array" aca="1" ref="B47" ca="1">IF(ISBLANK(INDIRECT("B"&amp;ROW()-1))=1,MAX(OFFSET($B$24,0,0,ROW()-ROW($B$24),1))+COUNTBLANK(OFFSET($B$24,0,0,ROW()-ROW($B$24),1))+1,MAX(OFFSET($B$24,0,0,ROW()-ROW($B$24),1)+1))</f>
        <v>#VALUE!</v>
      </c>
      <c r="C47" s="234" t="s">
        <v>207</v>
      </c>
      <c r="D47" s="223" t="s">
        <v>188</v>
      </c>
      <c r="E47" s="81" t="s">
        <v>349</v>
      </c>
      <c r="F47" s="234" t="s">
        <v>351</v>
      </c>
      <c r="G47" s="231">
        <v>50000</v>
      </c>
      <c r="H47" s="238">
        <v>10</v>
      </c>
      <c r="I47" s="226">
        <f t="shared" si="1"/>
        <v>500000</v>
      </c>
      <c r="J47" s="227"/>
      <c r="K47" s="235"/>
      <c r="L47" s="229"/>
      <c r="M47" s="229"/>
      <c r="N47" s="229"/>
      <c r="O47" s="229"/>
      <c r="P47" s="229"/>
      <c r="Q47" s="229"/>
      <c r="R47" s="229"/>
    </row>
    <row r="48" spans="2:18">
      <c r="B48" s="81" t="e">
        <f t="array" aca="1" ref="B48" ca="1">IF(ISBLANK(INDIRECT("B"&amp;ROW()-1))=1,MAX(OFFSET($B$24,0,0,ROW()-ROW($B$24),1))+COUNTBLANK(OFFSET($B$24,0,0,ROW()-ROW($B$24),1))+1,MAX(OFFSET($B$24,0,0,ROW()-ROW($B$24),1)+1))</f>
        <v>#VALUE!</v>
      </c>
      <c r="C48" s="81" t="s">
        <v>207</v>
      </c>
      <c r="D48" s="223" t="s">
        <v>188</v>
      </c>
      <c r="E48" s="81" t="s">
        <v>352</v>
      </c>
      <c r="F48" s="81" t="s">
        <v>353</v>
      </c>
      <c r="G48" s="224">
        <v>150000</v>
      </c>
      <c r="H48" s="225">
        <v>14</v>
      </c>
      <c r="I48" s="226">
        <f t="shared" si="1"/>
        <v>2100000</v>
      </c>
      <c r="J48" s="227"/>
      <c r="K48" s="228"/>
      <c r="L48" s="229"/>
      <c r="M48" s="229"/>
      <c r="N48" s="229"/>
      <c r="O48" s="229"/>
      <c r="P48" s="229"/>
      <c r="Q48" s="229"/>
      <c r="R48" s="229"/>
    </row>
    <row r="49" spans="2:18">
      <c r="B49" s="81" t="e">
        <f t="array" aca="1" ref="B49" ca="1">IF(ISBLANK(INDIRECT("B"&amp;ROW()-1))=1,MAX(OFFSET($B$24,0,0,ROW()-ROW($B$24),1))+COUNTBLANK(OFFSET($B$24,0,0,ROW()-ROW($B$24),1))+1,MAX(OFFSET($B$24,0,0,ROW()-ROW($B$24),1)+1))</f>
        <v>#VALUE!</v>
      </c>
      <c r="C49" s="81" t="s">
        <v>207</v>
      </c>
      <c r="D49" s="223" t="s">
        <v>53</v>
      </c>
      <c r="E49" s="81" t="s">
        <v>354</v>
      </c>
      <c r="F49" s="81" t="s">
        <v>355</v>
      </c>
      <c r="G49" s="224">
        <v>20000</v>
      </c>
      <c r="H49" s="225">
        <v>10</v>
      </c>
      <c r="I49" s="226">
        <f t="shared" si="1"/>
        <v>200000</v>
      </c>
      <c r="J49" s="227" t="s">
        <v>146</v>
      </c>
      <c r="K49" s="228">
        <v>44958</v>
      </c>
      <c r="L49" s="229"/>
      <c r="M49" s="229"/>
      <c r="N49" s="229"/>
      <c r="O49" s="229"/>
      <c r="P49" s="229"/>
      <c r="Q49" s="229"/>
      <c r="R49" s="229"/>
    </row>
    <row r="50" spans="2:18">
      <c r="B50" s="81" t="e">
        <f t="array" aca="1" ref="B50" ca="1">IF(ISBLANK(INDIRECT("B"&amp;ROW()-1))=1,MAX(OFFSET($B$24,0,0,ROW()-ROW($B$24),1))+COUNTBLANK(OFFSET($B$24,0,0,ROW()-ROW($B$24),1))+1,MAX(OFFSET($B$24,0,0,ROW()-ROW($B$24),1)+1))</f>
        <v>#VALUE!</v>
      </c>
      <c r="C50" s="81" t="s">
        <v>192</v>
      </c>
      <c r="D50" s="223" t="s">
        <v>188</v>
      </c>
      <c r="E50" s="81" t="s">
        <v>356</v>
      </c>
      <c r="F50" s="81" t="s">
        <v>357</v>
      </c>
      <c r="G50" s="224">
        <v>500000</v>
      </c>
      <c r="H50" s="225">
        <v>1</v>
      </c>
      <c r="I50" s="226">
        <f t="shared" si="1"/>
        <v>500000</v>
      </c>
      <c r="J50" s="227"/>
      <c r="K50" s="228"/>
      <c r="L50" s="229"/>
      <c r="M50" s="229"/>
      <c r="N50" s="229"/>
      <c r="O50" s="229"/>
      <c r="P50" s="229"/>
      <c r="Q50" s="229"/>
      <c r="R50" s="229"/>
    </row>
    <row r="51" spans="2:18">
      <c r="B51" s="81" t="e">
        <f t="array" aca="1" ref="B51" ca="1">IF(ISBLANK(INDIRECT("B"&amp;ROW()-1))=1,MAX(OFFSET($B$24,0,0,ROW()-ROW($B$24),1))+COUNTBLANK(OFFSET($B$24,0,0,ROW()-ROW($B$24),1))+1,MAX(OFFSET($B$24,0,0,ROW()-ROW($B$24),1)+1))</f>
        <v>#VALUE!</v>
      </c>
      <c r="C51" s="81" t="s">
        <v>192</v>
      </c>
      <c r="D51" s="223" t="s">
        <v>188</v>
      </c>
      <c r="E51" s="81" t="s">
        <v>358</v>
      </c>
      <c r="F51" s="81" t="s">
        <v>359</v>
      </c>
      <c r="G51" s="224">
        <v>200000</v>
      </c>
      <c r="H51" s="225">
        <v>9</v>
      </c>
      <c r="I51" s="226">
        <f t="shared" si="1"/>
        <v>1800000</v>
      </c>
      <c r="J51" s="227"/>
      <c r="K51" s="228"/>
      <c r="L51" s="229"/>
      <c r="M51" s="229"/>
      <c r="N51" s="229"/>
      <c r="O51" s="229"/>
      <c r="P51" s="229"/>
      <c r="Q51" s="229"/>
      <c r="R51" s="229"/>
    </row>
    <row r="52" spans="2:18">
      <c r="B52" s="225" t="e">
        <f t="array" aca="1" ref="B52" ca="1">IF(ISBLANK(INDIRECT("B"&amp;ROW()-1))=1,MAX(OFFSET($B$24,0,0,ROW()-ROW($B$24),1))+COUNTBLANK(OFFSET($B$24,0,0,ROW()-ROW($B$24),1))+1,MAX(OFFSET($B$24,0,0,ROW()-ROW($B$24),1)+1))</f>
        <v>#VALUE!</v>
      </c>
      <c r="C52" s="81" t="s">
        <v>192</v>
      </c>
      <c r="D52" s="223" t="s">
        <v>188</v>
      </c>
      <c r="E52" s="81" t="s">
        <v>358</v>
      </c>
      <c r="F52" s="81" t="s">
        <v>360</v>
      </c>
      <c r="G52" s="224">
        <v>50000</v>
      </c>
      <c r="H52" s="225">
        <v>20</v>
      </c>
      <c r="I52" s="226">
        <f t="shared" si="1"/>
        <v>1000000</v>
      </c>
      <c r="J52" s="227"/>
      <c r="K52" s="228"/>
      <c r="L52" s="229"/>
      <c r="M52" s="229"/>
      <c r="N52" s="229"/>
      <c r="O52" s="229"/>
      <c r="P52" s="229"/>
      <c r="Q52" s="229"/>
      <c r="R52" s="229"/>
    </row>
    <row r="53" spans="2:18">
      <c r="B53" s="81" t="e">
        <f t="array" aca="1" ref="B53" ca="1">IF(ISBLANK(INDIRECT("B"&amp;ROW()-1))=1,MAX(OFFSET($B$24,0,0,ROW()-ROW($B$24),1))+COUNTBLANK(OFFSET($B$24,0,0,ROW()-ROW($B$24),1))+1,MAX(OFFSET($B$24,0,0,ROW()-ROW($B$24),1)+1))</f>
        <v>#VALUE!</v>
      </c>
      <c r="C53" s="81" t="s">
        <v>192</v>
      </c>
      <c r="D53" s="223" t="s">
        <v>53</v>
      </c>
      <c r="E53" s="81" t="s">
        <v>361</v>
      </c>
      <c r="F53" s="81" t="s">
        <v>362</v>
      </c>
      <c r="G53" s="224">
        <v>20000</v>
      </c>
      <c r="H53" s="225">
        <v>20</v>
      </c>
      <c r="I53" s="226">
        <f t="shared" si="1"/>
        <v>400000</v>
      </c>
      <c r="J53" s="227" t="s">
        <v>146</v>
      </c>
      <c r="K53" s="228">
        <v>44958</v>
      </c>
      <c r="L53" s="229"/>
      <c r="M53" s="229"/>
      <c r="N53" s="229"/>
      <c r="O53" s="229"/>
      <c r="P53" s="229"/>
      <c r="Q53" s="229"/>
      <c r="R53" s="229"/>
    </row>
    <row r="54" spans="2:18">
      <c r="B54" s="81" t="e">
        <f t="array" aca="1" ref="B54" ca="1">IF(ISBLANK(INDIRECT("B"&amp;ROW()-1))=1,MAX(OFFSET($B$24,0,0,ROW()-ROW($B$24),1))+COUNTBLANK(OFFSET($B$24,0,0,ROW()-ROW($B$24),1))+1,MAX(OFFSET($B$24,0,0,ROW()-ROW($B$24),1)+1))</f>
        <v>#VALUE!</v>
      </c>
      <c r="C54" s="234" t="s">
        <v>192</v>
      </c>
      <c r="D54" s="223" t="s">
        <v>53</v>
      </c>
      <c r="E54" s="81" t="s">
        <v>361</v>
      </c>
      <c r="F54" s="234" t="s">
        <v>363</v>
      </c>
      <c r="G54" s="231">
        <v>25000</v>
      </c>
      <c r="H54" s="238">
        <v>26</v>
      </c>
      <c r="I54" s="226">
        <f t="shared" si="1"/>
        <v>650000</v>
      </c>
      <c r="J54" s="227"/>
      <c r="K54" s="235"/>
      <c r="L54" s="229"/>
      <c r="M54" s="229"/>
      <c r="N54" s="229"/>
      <c r="O54" s="229"/>
      <c r="P54" s="229"/>
      <c r="Q54" s="229"/>
      <c r="R54" s="229"/>
    </row>
    <row r="55" spans="2:18">
      <c r="B55" s="81" t="e">
        <f t="array" aca="1" ref="B55" ca="1">IF(ISBLANK(INDIRECT("B"&amp;ROW()-1))=1,MAX(OFFSET($B$24,0,0,ROW()-ROW($B$24),1))+COUNTBLANK(OFFSET($B$24,0,0,ROW()-ROW($B$24),1))+1,MAX(OFFSET($B$24,0,0,ROW()-ROW($B$24),1)+1))</f>
        <v>#VALUE!</v>
      </c>
      <c r="C55" s="234" t="s">
        <v>194</v>
      </c>
      <c r="D55" s="223" t="s">
        <v>188</v>
      </c>
      <c r="E55" s="81" t="s">
        <v>364</v>
      </c>
      <c r="F55" s="234" t="s">
        <v>365</v>
      </c>
      <c r="G55" s="231">
        <v>500000</v>
      </c>
      <c r="H55" s="238">
        <v>1</v>
      </c>
      <c r="I55" s="226">
        <f t="shared" si="1"/>
        <v>500000</v>
      </c>
      <c r="J55" s="227"/>
      <c r="K55" s="235"/>
      <c r="L55" s="229"/>
      <c r="M55" s="229"/>
      <c r="N55" s="229"/>
      <c r="O55" s="229"/>
      <c r="P55" s="229"/>
      <c r="Q55" s="229"/>
      <c r="R55" s="229"/>
    </row>
    <row r="56" spans="2:18">
      <c r="B56" s="81" t="e">
        <f t="array" aca="1" ref="B56" ca="1">IF(ISBLANK(INDIRECT("B"&amp;ROW()-1))=1,MAX(OFFSET($B$24,0,0,ROW()-ROW($B$24),1))+COUNTBLANK(OFFSET($B$24,0,0,ROW()-ROW($B$24),1))+1,MAX(OFFSET($B$24,0,0,ROW()-ROW($B$24),1)+1))</f>
        <v>#VALUE!</v>
      </c>
      <c r="C56" s="234" t="s">
        <v>194</v>
      </c>
      <c r="D56" s="223" t="s">
        <v>188</v>
      </c>
      <c r="E56" s="81" t="s">
        <v>366</v>
      </c>
      <c r="F56" s="234" t="s">
        <v>367</v>
      </c>
      <c r="G56" s="231">
        <v>200000</v>
      </c>
      <c r="H56" s="238">
        <v>5</v>
      </c>
      <c r="I56" s="226">
        <f t="shared" si="1"/>
        <v>1000000</v>
      </c>
      <c r="J56" s="227"/>
      <c r="K56" s="235"/>
      <c r="L56" s="229"/>
      <c r="M56" s="229"/>
      <c r="N56" s="229"/>
      <c r="O56" s="229"/>
      <c r="P56" s="229"/>
      <c r="Q56" s="229"/>
      <c r="R56" s="229"/>
    </row>
    <row r="57" spans="2:18">
      <c r="B57" s="81" t="e">
        <f t="array" aca="1" ref="B57" ca="1">IF(ISBLANK(INDIRECT("B"&amp;ROW()-1))=1,MAX(OFFSET($B$24,0,0,ROW()-ROW($B$24),1))+COUNTBLANK(OFFSET($B$24,0,0,ROW()-ROW($B$24),1))+1,MAX(OFFSET($B$24,0,0,ROW()-ROW($B$24),1)+1))</f>
        <v>#VALUE!</v>
      </c>
      <c r="C57" s="81" t="s">
        <v>194</v>
      </c>
      <c r="D57" s="223" t="s">
        <v>53</v>
      </c>
      <c r="E57" s="81" t="s">
        <v>368</v>
      </c>
      <c r="F57" s="81" t="s">
        <v>369</v>
      </c>
      <c r="G57" s="224">
        <v>20000</v>
      </c>
      <c r="H57" s="225">
        <v>15</v>
      </c>
      <c r="I57" s="226">
        <f t="shared" si="1"/>
        <v>300000</v>
      </c>
      <c r="J57" s="227" t="s">
        <v>146</v>
      </c>
      <c r="K57" s="228">
        <v>44958</v>
      </c>
      <c r="L57" s="229"/>
      <c r="M57" s="229"/>
      <c r="N57" s="229"/>
      <c r="O57" s="229"/>
      <c r="P57" s="229"/>
      <c r="Q57" s="229"/>
      <c r="R57" s="229"/>
    </row>
    <row r="58" spans="2:18">
      <c r="B58" s="81" t="e">
        <f t="array" aca="1" ref="B58" ca="1">IF(ISBLANK(INDIRECT("B"&amp;ROW()-1))=1,MAX(OFFSET($B$24,0,0,ROW()-ROW($B$24),1))+COUNTBLANK(OFFSET($B$24,0,0,ROW()-ROW($B$24),1))+1,MAX(OFFSET($B$24,0,0,ROW()-ROW($B$24),1)+1))</f>
        <v>#VALUE!</v>
      </c>
      <c r="C58" s="81" t="s">
        <v>194</v>
      </c>
      <c r="D58" s="223" t="s">
        <v>53</v>
      </c>
      <c r="E58" s="81" t="s">
        <v>368</v>
      </c>
      <c r="F58" s="81" t="s">
        <v>370</v>
      </c>
      <c r="G58" s="224">
        <v>20000</v>
      </c>
      <c r="H58" s="225">
        <v>39</v>
      </c>
      <c r="I58" s="226">
        <f t="shared" si="1"/>
        <v>780000</v>
      </c>
      <c r="J58" s="227"/>
      <c r="K58" s="228"/>
      <c r="L58" s="229"/>
      <c r="M58" s="229"/>
      <c r="N58" s="229"/>
      <c r="O58" s="229"/>
      <c r="P58" s="229"/>
      <c r="Q58" s="229"/>
      <c r="R58" s="229"/>
    </row>
    <row r="59" spans="2:18">
      <c r="B59" s="81" t="e">
        <f t="array" aca="1" ref="B59" ca="1">IF(ISBLANK(INDIRECT("B"&amp;ROW()-1))=1,MAX(OFFSET($B$24,0,0,ROW()-ROW($B$24),1))+COUNTBLANK(OFFSET($B$24,0,0,ROW()-ROW($B$24),1))+1,MAX(OFFSET($B$24,0,0,ROW()-ROW($B$24),1)+1))</f>
        <v>#VALUE!</v>
      </c>
      <c r="C59" s="81" t="s">
        <v>195</v>
      </c>
      <c r="D59" s="223" t="s">
        <v>53</v>
      </c>
      <c r="E59" s="81" t="s">
        <v>371</v>
      </c>
      <c r="F59" s="81" t="s">
        <v>372</v>
      </c>
      <c r="G59" s="224">
        <v>25000</v>
      </c>
      <c r="H59" s="225">
        <v>30</v>
      </c>
      <c r="I59" s="226">
        <f t="shared" si="1"/>
        <v>750000</v>
      </c>
      <c r="J59" s="227" t="s">
        <v>146</v>
      </c>
      <c r="K59" s="228">
        <v>44958</v>
      </c>
      <c r="L59" s="229"/>
      <c r="M59" s="229"/>
      <c r="N59" s="229"/>
      <c r="O59" s="229"/>
      <c r="P59" s="229"/>
      <c r="Q59" s="229"/>
      <c r="R59" s="229"/>
    </row>
    <row r="60" spans="2:18">
      <c r="B60" s="81" t="e">
        <f t="array" aca="1" ref="B60" ca="1">IF(ISBLANK(INDIRECT("B"&amp;ROW()-1))=1,MAX(OFFSET($B$24,0,0,ROW()-ROW($B$24),1))+COUNTBLANK(OFFSET($B$24,0,0,ROW()-ROW($B$24),1))+1,MAX(OFFSET($B$24,0,0,ROW()-ROW($B$24),1)+1))</f>
        <v>#VALUE!</v>
      </c>
      <c r="C60" s="81" t="s">
        <v>195</v>
      </c>
      <c r="D60" s="223" t="s">
        <v>53</v>
      </c>
      <c r="E60" s="81" t="s">
        <v>373</v>
      </c>
      <c r="F60" s="81" t="s">
        <v>374</v>
      </c>
      <c r="G60" s="224">
        <v>20000</v>
      </c>
      <c r="H60" s="225">
        <v>100</v>
      </c>
      <c r="I60" s="226">
        <f t="shared" si="1"/>
        <v>2000000</v>
      </c>
      <c r="J60" s="227" t="s">
        <v>146</v>
      </c>
      <c r="K60" s="228">
        <v>44958</v>
      </c>
      <c r="L60" s="229"/>
      <c r="M60" s="229"/>
      <c r="N60" s="229"/>
      <c r="O60" s="229"/>
      <c r="P60" s="229"/>
      <c r="Q60" s="229"/>
      <c r="R60" s="229"/>
    </row>
    <row r="61" spans="2:18">
      <c r="B61" s="225" t="e">
        <f t="array" aca="1" ref="B61" ca="1">IF(ISBLANK(INDIRECT("B"&amp;ROW()-1))=1,MAX(OFFSET($B$24,0,0,ROW()-ROW($B$24),1))+COUNTBLANK(OFFSET($B$24,0,0,ROW()-ROW($B$24),1))+1,MAX(OFFSET($B$24,0,0,ROW()-ROW($B$24),1)+1))</f>
        <v>#VALUE!</v>
      </c>
      <c r="C61" s="81" t="s">
        <v>195</v>
      </c>
      <c r="D61" s="223" t="s">
        <v>53</v>
      </c>
      <c r="E61" s="81" t="s">
        <v>371</v>
      </c>
      <c r="F61" s="81" t="s">
        <v>375</v>
      </c>
      <c r="G61" s="224">
        <v>35000</v>
      </c>
      <c r="H61" s="225">
        <v>13</v>
      </c>
      <c r="I61" s="226">
        <f t="shared" si="1"/>
        <v>455000</v>
      </c>
      <c r="J61" s="227"/>
      <c r="K61" s="228"/>
      <c r="L61" s="229"/>
      <c r="M61" s="229"/>
      <c r="N61" s="229"/>
      <c r="O61" s="229"/>
      <c r="P61" s="229"/>
      <c r="Q61" s="229"/>
      <c r="R61" s="229"/>
    </row>
    <row r="62" spans="2:18">
      <c r="B62" s="81" t="e">
        <f t="array" aca="1" ref="B62" ca="1">IF(ISBLANK(INDIRECT("B"&amp;ROW()-1))=1,MAX(OFFSET($B$24,0,0,ROW()-ROW($B$24),1))+COUNTBLANK(OFFSET($B$24,0,0,ROW()-ROW($B$24),1))+1,MAX(OFFSET($B$24,0,0,ROW()-ROW($B$24),1)+1))</f>
        <v>#VALUE!</v>
      </c>
      <c r="C62" s="81" t="s">
        <v>195</v>
      </c>
      <c r="D62" s="223" t="s">
        <v>53</v>
      </c>
      <c r="E62" s="81" t="s">
        <v>373</v>
      </c>
      <c r="F62" s="81" t="s">
        <v>376</v>
      </c>
      <c r="G62" s="224">
        <v>30000</v>
      </c>
      <c r="H62" s="225">
        <v>52</v>
      </c>
      <c r="I62" s="226">
        <f t="shared" si="1"/>
        <v>1560000</v>
      </c>
      <c r="J62" s="227"/>
      <c r="K62" s="228"/>
      <c r="L62" s="229"/>
      <c r="M62" s="229"/>
      <c r="N62" s="229"/>
      <c r="O62" s="229"/>
      <c r="P62" s="229"/>
      <c r="Q62" s="229"/>
      <c r="R62" s="229"/>
    </row>
    <row r="63" spans="2:18">
      <c r="B63" s="81" t="e">
        <f t="array" aca="1" ref="B63" ca="1">IF(ISBLANK(INDIRECT("B"&amp;ROW()-1))=1,MAX(OFFSET($B$24,0,0,ROW()-ROW($B$24),1))+COUNTBLANK(OFFSET($B$24,0,0,ROW()-ROW($B$24),1))+1,MAX(OFFSET($B$24,0,0,ROW()-ROW($B$24),1)+1))</f>
        <v>#VALUE!</v>
      </c>
      <c r="C63" s="234" t="s">
        <v>196</v>
      </c>
      <c r="D63" s="223" t="s">
        <v>53</v>
      </c>
      <c r="E63" s="81" t="s">
        <v>377</v>
      </c>
      <c r="F63" s="234" t="s">
        <v>378</v>
      </c>
      <c r="G63" s="231">
        <v>20000</v>
      </c>
      <c r="H63" s="238">
        <v>30</v>
      </c>
      <c r="I63" s="226">
        <f t="shared" si="1"/>
        <v>600000</v>
      </c>
      <c r="J63" s="227" t="s">
        <v>146</v>
      </c>
      <c r="K63" s="235">
        <v>44958</v>
      </c>
      <c r="L63" s="229"/>
      <c r="M63" s="229"/>
      <c r="N63" s="229"/>
      <c r="O63" s="229"/>
      <c r="P63" s="229"/>
      <c r="Q63" s="229"/>
      <c r="R63" s="229"/>
    </row>
    <row r="64" spans="2:18">
      <c r="B64" s="81" t="e">
        <f t="array" aca="1" ref="B64" ca="1">IF(ISBLANK(INDIRECT("B"&amp;ROW()-1))=1,MAX(OFFSET($B$24,0,0,ROW()-ROW($B$24),1))+COUNTBLANK(OFFSET($B$24,0,0,ROW()-ROW($B$24),1))+1,MAX(OFFSET($B$24,0,0,ROW()-ROW($B$24),1)+1))</f>
        <v>#VALUE!</v>
      </c>
      <c r="C64" s="234" t="s">
        <v>196</v>
      </c>
      <c r="D64" s="223" t="s">
        <v>53</v>
      </c>
      <c r="E64" s="81" t="s">
        <v>377</v>
      </c>
      <c r="F64" s="234" t="s">
        <v>379</v>
      </c>
      <c r="G64" s="231">
        <v>30000</v>
      </c>
      <c r="H64" s="238">
        <v>39</v>
      </c>
      <c r="I64" s="226">
        <f t="shared" si="1"/>
        <v>1170000</v>
      </c>
      <c r="J64" s="227"/>
      <c r="K64" s="235"/>
      <c r="L64" s="229"/>
      <c r="M64" s="229"/>
      <c r="N64" s="229"/>
      <c r="O64" s="229"/>
      <c r="P64" s="229"/>
      <c r="Q64" s="229"/>
      <c r="R64" s="229"/>
    </row>
    <row r="65" spans="2:18">
      <c r="B65" s="81" t="e">
        <f t="array" aca="1" ref="B65" ca="1">IF(ISBLANK(INDIRECT("B"&amp;ROW()-1))=1,MAX(OFFSET($B$24,0,0,ROW()-ROW($B$24),1))+COUNTBLANK(OFFSET($B$24,0,0,ROW()-ROW($B$24),1))+1,MAX(OFFSET($B$24,0,0,ROW()-ROW($B$24),1)+1))</f>
        <v>#VALUE!</v>
      </c>
      <c r="C65" s="234" t="s">
        <v>197</v>
      </c>
      <c r="D65" s="223" t="s">
        <v>190</v>
      </c>
      <c r="E65" s="81" t="s">
        <v>380</v>
      </c>
      <c r="F65" s="234" t="s">
        <v>381</v>
      </c>
      <c r="G65" s="231">
        <v>100000</v>
      </c>
      <c r="H65" s="238">
        <v>1</v>
      </c>
      <c r="I65" s="226">
        <f t="shared" si="1"/>
        <v>100000</v>
      </c>
      <c r="J65" s="227"/>
      <c r="K65" s="235"/>
      <c r="L65" s="229"/>
      <c r="M65" s="229"/>
      <c r="N65" s="229"/>
      <c r="O65" s="229"/>
      <c r="P65" s="229"/>
      <c r="Q65" s="229"/>
      <c r="R65" s="229"/>
    </row>
    <row r="66" spans="2:18">
      <c r="B66" s="81" t="e">
        <f t="array" aca="1" ref="B66" ca="1">IF(ISBLANK(INDIRECT("B"&amp;ROW()-1))=1,MAX(OFFSET($B$24,0,0,ROW()-ROW($B$24),1))+COUNTBLANK(OFFSET($B$24,0,0,ROW()-ROW($B$24),1))+1,MAX(OFFSET($B$24,0,0,ROW()-ROW($B$24),1)+1))</f>
        <v>#VALUE!</v>
      </c>
      <c r="C66" s="81" t="s">
        <v>197</v>
      </c>
      <c r="D66" s="223" t="s">
        <v>190</v>
      </c>
      <c r="E66" s="81" t="s">
        <v>380</v>
      </c>
      <c r="F66" s="81" t="s">
        <v>382</v>
      </c>
      <c r="G66" s="224">
        <v>200000</v>
      </c>
      <c r="H66" s="225">
        <v>1</v>
      </c>
      <c r="I66" s="226">
        <f t="shared" si="1"/>
        <v>200000</v>
      </c>
      <c r="J66" s="227"/>
      <c r="K66" s="228"/>
      <c r="L66" s="229"/>
      <c r="M66" s="229"/>
      <c r="N66" s="229"/>
      <c r="O66" s="229"/>
      <c r="P66" s="229"/>
      <c r="Q66" s="229"/>
      <c r="R66" s="229"/>
    </row>
    <row r="67" spans="2:18">
      <c r="B67" s="81" t="e">
        <f t="array" aca="1" ref="B67" ca="1">IF(ISBLANK(INDIRECT("B"&amp;ROW()-1))=1,MAX(OFFSET($B$24,0,0,ROW()-ROW($B$24),1))+COUNTBLANK(OFFSET($B$24,0,0,ROW()-ROW($B$24),1))+1,MAX(OFFSET($B$24,0,0,ROW()-ROW($B$24),1)+1))</f>
        <v>#VALUE!</v>
      </c>
      <c r="C67" s="81" t="s">
        <v>197</v>
      </c>
      <c r="D67" s="223" t="s">
        <v>190</v>
      </c>
      <c r="E67" s="81" t="s">
        <v>380</v>
      </c>
      <c r="F67" s="81" t="s">
        <v>383</v>
      </c>
      <c r="G67" s="224">
        <v>200000</v>
      </c>
      <c r="H67" s="225">
        <v>1</v>
      </c>
      <c r="I67" s="226">
        <f t="shared" si="1"/>
        <v>200000</v>
      </c>
      <c r="J67" s="227"/>
      <c r="K67" s="228"/>
      <c r="L67" s="229"/>
      <c r="M67" s="229"/>
      <c r="N67" s="229"/>
      <c r="O67" s="229"/>
      <c r="P67" s="229"/>
      <c r="Q67" s="229"/>
      <c r="R67" s="229"/>
    </row>
    <row r="68" spans="2:18">
      <c r="B68" s="81" t="e">
        <f t="array" aca="1" ref="B68" ca="1">IF(ISBLANK(INDIRECT("B"&amp;ROW()-1))=1,MAX(OFFSET($B$24,0,0,ROW()-ROW($B$24),1))+COUNTBLANK(OFFSET($B$24,0,0,ROW()-ROW($B$24),1))+1,MAX(OFFSET($B$24,0,0,ROW()-ROW($B$24),1)+1))</f>
        <v>#VALUE!</v>
      </c>
      <c r="C68" s="81" t="s">
        <v>259</v>
      </c>
      <c r="D68" s="223" t="s">
        <v>29</v>
      </c>
      <c r="E68" s="81" t="s">
        <v>384</v>
      </c>
      <c r="F68" s="81" t="s">
        <v>385</v>
      </c>
      <c r="G68" s="224">
        <v>300000</v>
      </c>
      <c r="H68" s="225">
        <v>1</v>
      </c>
      <c r="I68" s="226">
        <f t="shared" si="1"/>
        <v>300000</v>
      </c>
      <c r="J68" s="227" t="s">
        <v>146</v>
      </c>
      <c r="K68" s="228">
        <v>44958</v>
      </c>
      <c r="L68" s="229"/>
      <c r="M68" s="229"/>
      <c r="N68" s="229"/>
      <c r="O68" s="229"/>
      <c r="P68" s="229"/>
      <c r="Q68" s="229"/>
      <c r="R68" s="229"/>
    </row>
    <row r="69" spans="2:18">
      <c r="B69" s="81" t="e">
        <f t="array" aca="1" ref="B69" ca="1">IF(ISBLANK(INDIRECT("B"&amp;ROW()-1))=1,MAX(OFFSET($B$24,0,0,ROW()-ROW($B$24),1))+COUNTBLANK(OFFSET($B$24,0,0,ROW()-ROW($B$24),1))+1,MAX(OFFSET($B$24,0,0,ROW()-ROW($B$24),1)+1))</f>
        <v>#VALUE!</v>
      </c>
      <c r="C69" s="81" t="s">
        <v>260</v>
      </c>
      <c r="D69" s="223" t="s">
        <v>29</v>
      </c>
      <c r="E69" s="81" t="s">
        <v>386</v>
      </c>
      <c r="F69" s="81" t="s">
        <v>387</v>
      </c>
      <c r="G69" s="224">
        <v>600000</v>
      </c>
      <c r="H69" s="225">
        <v>1</v>
      </c>
      <c r="I69" s="226">
        <f t="shared" si="1"/>
        <v>600000</v>
      </c>
      <c r="J69" s="227" t="s">
        <v>146</v>
      </c>
      <c r="K69" s="228">
        <v>44958</v>
      </c>
      <c r="L69" s="229"/>
      <c r="M69" s="229"/>
      <c r="N69" s="229"/>
      <c r="O69" s="229"/>
      <c r="P69" s="229"/>
      <c r="Q69" s="229"/>
      <c r="R69" s="229"/>
    </row>
    <row r="70" spans="2:18">
      <c r="B70" s="81" t="e">
        <f t="array" aca="1" ref="B70" ca="1">IF(ISBLANK(INDIRECT("B"&amp;ROW()-1))=1,MAX(OFFSET($B$24,0,0,ROW()-ROW($B$24),1))+COUNTBLANK(OFFSET($B$24,0,0,ROW()-ROW($B$24),1))+1,MAX(OFFSET($B$24,0,0,ROW()-ROW($B$24),1)+1))</f>
        <v>#VALUE!</v>
      </c>
      <c r="C70" s="81" t="s">
        <v>261</v>
      </c>
      <c r="D70" s="223" t="s">
        <v>193</v>
      </c>
      <c r="E70" s="81" t="s">
        <v>388</v>
      </c>
      <c r="F70" s="81" t="s">
        <v>389</v>
      </c>
      <c r="G70" s="224">
        <v>60000</v>
      </c>
      <c r="H70" s="225">
        <v>15</v>
      </c>
      <c r="I70" s="226">
        <f t="shared" si="1"/>
        <v>900000</v>
      </c>
      <c r="J70" s="227"/>
      <c r="K70" s="228"/>
      <c r="L70" s="229"/>
      <c r="M70" s="229"/>
      <c r="N70" s="229"/>
      <c r="O70" s="229"/>
      <c r="P70" s="229"/>
      <c r="Q70" s="229"/>
      <c r="R70" s="229"/>
    </row>
    <row r="71" spans="2:18" ht="30" customHeight="1">
      <c r="B71" s="210"/>
      <c r="C71" s="210"/>
      <c r="D71" s="215"/>
      <c r="E71" s="215"/>
      <c r="F71" s="215"/>
      <c r="G71" s="215"/>
      <c r="H71" s="239" t="s">
        <v>155</v>
      </c>
      <c r="I71" s="237">
        <f>SUM(I24:I70)</f>
        <v>52105000</v>
      </c>
      <c r="J71" s="210"/>
      <c r="K71" s="210"/>
      <c r="L71" s="212"/>
      <c r="M71" s="212"/>
      <c r="N71" s="212"/>
      <c r="O71" s="212"/>
      <c r="P71" s="212"/>
      <c r="Q71" s="212"/>
      <c r="R71" s="212"/>
    </row>
    <row r="72" spans="2:18">
      <c r="B72" s="210"/>
      <c r="C72" s="210"/>
      <c r="D72" s="215"/>
      <c r="E72" s="210"/>
      <c r="F72" s="210"/>
      <c r="G72" s="210"/>
      <c r="H72" s="210"/>
      <c r="I72" s="216"/>
      <c r="J72" s="210"/>
      <c r="K72" s="210"/>
      <c r="L72" s="212"/>
      <c r="M72" s="212"/>
      <c r="N72" s="212"/>
      <c r="O72" s="212"/>
      <c r="P72" s="212"/>
      <c r="Q72" s="212"/>
      <c r="R72" s="212"/>
    </row>
    <row r="73" spans="2:18" ht="24">
      <c r="B73" s="214" t="s">
        <v>167</v>
      </c>
      <c r="C73" s="210"/>
      <c r="D73" s="215"/>
      <c r="E73" s="210"/>
      <c r="F73" s="210"/>
      <c r="G73" s="210"/>
      <c r="H73" s="210"/>
      <c r="I73" s="216"/>
      <c r="J73" s="210"/>
      <c r="K73" s="210"/>
      <c r="L73" s="212"/>
      <c r="M73" s="212"/>
      <c r="N73" s="212"/>
      <c r="O73" s="212"/>
      <c r="P73" s="212"/>
      <c r="Q73" s="212"/>
      <c r="R73" s="212"/>
    </row>
    <row r="74" spans="2:18" ht="30" customHeight="1">
      <c r="B74" s="219" t="s">
        <v>12</v>
      </c>
      <c r="C74" s="219" t="s">
        <v>13</v>
      </c>
      <c r="D74" s="220" t="s">
        <v>136</v>
      </c>
      <c r="E74" s="220" t="s">
        <v>137</v>
      </c>
      <c r="F74" s="219" t="s">
        <v>138</v>
      </c>
      <c r="G74" s="219" t="s">
        <v>139</v>
      </c>
      <c r="H74" s="219" t="s">
        <v>140</v>
      </c>
      <c r="I74" s="221" t="s">
        <v>141</v>
      </c>
      <c r="J74" s="221" t="s">
        <v>142</v>
      </c>
      <c r="K74" s="221" t="s">
        <v>143</v>
      </c>
      <c r="L74" s="222"/>
      <c r="M74" s="222"/>
      <c r="N74" s="222"/>
      <c r="O74" s="222"/>
      <c r="P74" s="222"/>
      <c r="Q74" s="222"/>
      <c r="R74" s="222"/>
    </row>
    <row r="75" spans="2:18">
      <c r="B75" s="81">
        <v>1</v>
      </c>
      <c r="C75" s="81" t="s">
        <v>262</v>
      </c>
      <c r="D75" s="223" t="s">
        <v>263</v>
      </c>
      <c r="E75" s="81" t="s">
        <v>390</v>
      </c>
      <c r="F75" s="81" t="s">
        <v>391</v>
      </c>
      <c r="G75" s="224">
        <v>48387</v>
      </c>
      <c r="H75" s="225">
        <v>12</v>
      </c>
      <c r="I75" s="226">
        <f t="shared" ref="I75:I84" si="2">$G75*$H75</f>
        <v>580644</v>
      </c>
      <c r="J75" s="227" t="s">
        <v>146</v>
      </c>
      <c r="K75" s="228">
        <v>44971</v>
      </c>
      <c r="L75" s="229"/>
      <c r="M75" s="229"/>
      <c r="N75" s="229"/>
      <c r="O75" s="229"/>
      <c r="P75" s="229"/>
      <c r="Q75" s="229"/>
      <c r="R75" s="229"/>
    </row>
    <row r="76" spans="2:18">
      <c r="B76" s="225" t="e">
        <f t="array" aca="1" ref="B76" ca="1">IF(ISBLANK(INDIRECT("B"&amp;ROW()-1))=1,MAX(OFFSET($B$75,0,0,ROW()-ROW($B$75),1))+COUNTBLANK(OFFSET($B$75,0,0,ROW()-ROW($B$75),1))+1,MAX(OFFSET($B$75,0,0,ROW()-ROW($B$75),1)+1))</f>
        <v>#VALUE!</v>
      </c>
      <c r="C76" s="81" t="s">
        <v>262</v>
      </c>
      <c r="D76" s="223" t="s">
        <v>263</v>
      </c>
      <c r="E76" s="81" t="s">
        <v>392</v>
      </c>
      <c r="F76" s="81" t="s">
        <v>393</v>
      </c>
      <c r="G76" s="224">
        <v>50000</v>
      </c>
      <c r="H76" s="225">
        <v>9</v>
      </c>
      <c r="I76" s="226">
        <f t="shared" si="2"/>
        <v>450000</v>
      </c>
      <c r="J76" s="227" t="s">
        <v>146</v>
      </c>
      <c r="K76" s="228">
        <v>44971</v>
      </c>
      <c r="L76" s="229"/>
      <c r="M76" s="229"/>
      <c r="N76" s="229"/>
      <c r="O76" s="229"/>
      <c r="P76" s="229"/>
      <c r="Q76" s="229"/>
      <c r="R76" s="229"/>
    </row>
    <row r="77" spans="2:18">
      <c r="B77" s="81" t="e">
        <f t="array" aca="1" ref="B77" ca="1">IF(ISBLANK(INDIRECT("B"&amp;ROW()-1))=1,MAX(OFFSET($B$75,0,0,ROW()-ROW($B$75),1))+COUNTBLANK(OFFSET($B$75,0,0,ROW()-ROW($B$75),1))+1,MAX(OFFSET($B$75,0,0,ROW()-ROW($B$75),1)+1))</f>
        <v>#VALUE!</v>
      </c>
      <c r="C77" s="81" t="s">
        <v>196</v>
      </c>
      <c r="D77" s="223" t="s">
        <v>24</v>
      </c>
      <c r="E77" s="81" t="s">
        <v>394</v>
      </c>
      <c r="F77" s="81" t="s">
        <v>395</v>
      </c>
      <c r="G77" s="224">
        <v>115000</v>
      </c>
      <c r="H77" s="225">
        <v>10</v>
      </c>
      <c r="I77" s="226">
        <f t="shared" si="2"/>
        <v>1150000</v>
      </c>
      <c r="J77" s="227" t="s">
        <v>146</v>
      </c>
      <c r="K77" s="228">
        <v>44985</v>
      </c>
      <c r="L77" s="229"/>
      <c r="M77" s="229"/>
      <c r="N77" s="229"/>
      <c r="O77" s="229"/>
      <c r="P77" s="229"/>
      <c r="Q77" s="229"/>
      <c r="R77" s="229"/>
    </row>
    <row r="78" spans="2:18">
      <c r="B78" s="81" t="e">
        <f t="array" aca="1" ref="B78" ca="1">IF(ISBLANK(INDIRECT("B"&amp;ROW()-1))=1,MAX(OFFSET($B$75,0,0,ROW()-ROW($B$75),1))+COUNTBLANK(OFFSET($B$75,0,0,ROW()-ROW($B$75),1))+1,MAX(OFFSET($B$75,0,0,ROW()-ROW($B$75),1)+1))</f>
        <v>#VALUE!</v>
      </c>
      <c r="C78" s="234" t="s">
        <v>196</v>
      </c>
      <c r="D78" s="223" t="s">
        <v>24</v>
      </c>
      <c r="E78" s="81" t="s">
        <v>396</v>
      </c>
      <c r="F78" s="234" t="s">
        <v>397</v>
      </c>
      <c r="G78" s="231">
        <v>16160000</v>
      </c>
      <c r="H78" s="238">
        <v>1</v>
      </c>
      <c r="I78" s="226">
        <f t="shared" si="2"/>
        <v>16160000</v>
      </c>
      <c r="J78" s="227" t="s">
        <v>146</v>
      </c>
      <c r="K78" s="235">
        <v>44951</v>
      </c>
      <c r="L78" s="229"/>
      <c r="M78" s="229"/>
      <c r="N78" s="229"/>
      <c r="O78" s="229"/>
      <c r="P78" s="229"/>
      <c r="Q78" s="229"/>
      <c r="R78" s="229"/>
    </row>
    <row r="79" spans="2:18">
      <c r="B79" s="81" t="e">
        <f t="array" aca="1" ref="B79" ca="1">IF(ISBLANK(INDIRECT("B"&amp;ROW()-1))=1,MAX(OFFSET($B$75,0,0,ROW()-ROW($B$75),1))+COUNTBLANK(OFFSET($B$75,0,0,ROW()-ROW($B$75),1))+1,MAX(OFFSET($B$75,0,0,ROW()-ROW($B$75),1)+1))</f>
        <v>#VALUE!</v>
      </c>
      <c r="C79" s="234" t="s">
        <v>196</v>
      </c>
      <c r="D79" s="223" t="s">
        <v>264</v>
      </c>
      <c r="E79" s="81" t="s">
        <v>398</v>
      </c>
      <c r="F79" s="234" t="s">
        <v>399</v>
      </c>
      <c r="G79" s="231">
        <v>300000</v>
      </c>
      <c r="H79" s="238">
        <v>13</v>
      </c>
      <c r="I79" s="226">
        <f t="shared" si="2"/>
        <v>3900000</v>
      </c>
      <c r="J79" s="227"/>
      <c r="K79" s="235"/>
      <c r="L79" s="229"/>
      <c r="M79" s="229"/>
      <c r="N79" s="229"/>
      <c r="O79" s="229"/>
      <c r="P79" s="229"/>
      <c r="Q79" s="229"/>
      <c r="R79" s="229"/>
    </row>
    <row r="80" spans="2:18">
      <c r="B80" s="81" t="e">
        <f t="array" aca="1" ref="B80" ca="1">IF(ISBLANK(INDIRECT("B"&amp;ROW()-1))=1,MAX(OFFSET($B$75,0,0,ROW()-ROW($B$75),1))+COUNTBLANK(OFFSET($B$75,0,0,ROW()-ROW($B$75),1))+1,MAX(OFFSET($B$75,0,0,ROW()-ROW($B$75),1)+1))</f>
        <v>#VALUE!</v>
      </c>
      <c r="C80" s="234" t="s">
        <v>265</v>
      </c>
      <c r="D80" s="223" t="s">
        <v>264</v>
      </c>
      <c r="E80" s="81" t="s">
        <v>398</v>
      </c>
      <c r="F80" s="234" t="s">
        <v>400</v>
      </c>
      <c r="G80" s="231">
        <v>10000</v>
      </c>
      <c r="H80" s="238">
        <v>10</v>
      </c>
      <c r="I80" s="226">
        <f t="shared" si="2"/>
        <v>100000</v>
      </c>
      <c r="J80" s="227"/>
      <c r="K80" s="235"/>
      <c r="L80" s="229"/>
      <c r="M80" s="229"/>
      <c r="N80" s="229"/>
      <c r="O80" s="229"/>
      <c r="P80" s="229"/>
      <c r="Q80" s="229"/>
      <c r="R80" s="229"/>
    </row>
    <row r="81" spans="2:18">
      <c r="B81" s="81" t="e">
        <f t="array" aca="1" ref="B81" ca="1">IF(ISBLANK(INDIRECT("B"&amp;ROW()-1))=1,MAX(OFFSET($B$75,0,0,ROW()-ROW($B$75),1))+COUNTBLANK(OFFSET($B$75,0,0,ROW()-ROW($B$75),1))+1,MAX(OFFSET($B$75,0,0,ROW()-ROW($B$75),1)+1))</f>
        <v>#VALUE!</v>
      </c>
      <c r="C81" s="81"/>
      <c r="D81" s="223"/>
      <c r="E81" s="81"/>
      <c r="F81" s="81"/>
      <c r="G81" s="224"/>
      <c r="H81" s="225"/>
      <c r="I81" s="226">
        <f t="shared" si="2"/>
        <v>0</v>
      </c>
      <c r="J81" s="227"/>
      <c r="K81" s="228"/>
      <c r="L81" s="229"/>
      <c r="M81" s="229"/>
      <c r="N81" s="229"/>
      <c r="O81" s="229"/>
      <c r="P81" s="229"/>
      <c r="Q81" s="229"/>
      <c r="R81" s="229"/>
    </row>
    <row r="82" spans="2:18">
      <c r="B82" s="81" t="e">
        <f t="array" aca="1" ref="B82" ca="1">IF(ISBLANK(INDIRECT("B"&amp;ROW()-1))=1,MAX(OFFSET($B$75,0,0,ROW()-ROW($B$75),1))+COUNTBLANK(OFFSET($B$75,0,0,ROW()-ROW($B$75),1))+1,MAX(OFFSET($B$75,0,0,ROW()-ROW($B$75),1)+1))</f>
        <v>#VALUE!</v>
      </c>
      <c r="C82" s="81"/>
      <c r="D82" s="223"/>
      <c r="E82" s="81"/>
      <c r="F82" s="81"/>
      <c r="G82" s="224"/>
      <c r="H82" s="225"/>
      <c r="I82" s="226">
        <f t="shared" si="2"/>
        <v>0</v>
      </c>
      <c r="J82" s="227"/>
      <c r="K82" s="228"/>
      <c r="L82" s="229"/>
      <c r="M82" s="229"/>
      <c r="N82" s="229"/>
      <c r="O82" s="229"/>
      <c r="P82" s="229"/>
      <c r="Q82" s="229"/>
      <c r="R82" s="229"/>
    </row>
    <row r="83" spans="2:18">
      <c r="B83" s="81" t="e">
        <f t="array" aca="1" ref="B83" ca="1">IF(ISBLANK(INDIRECT("B"&amp;ROW()-1))=1,MAX(OFFSET($B$75,0,0,ROW()-ROW($B$75),1))+COUNTBLANK(OFFSET($B$75,0,0,ROW()-ROW($B$75),1))+1,MAX(OFFSET($B$75,0,0,ROW()-ROW($B$75),1)+1))</f>
        <v>#VALUE!</v>
      </c>
      <c r="C83" s="81"/>
      <c r="D83" s="223"/>
      <c r="E83" s="81"/>
      <c r="F83" s="81"/>
      <c r="G83" s="224"/>
      <c r="H83" s="225"/>
      <c r="I83" s="226">
        <f t="shared" si="2"/>
        <v>0</v>
      </c>
      <c r="J83" s="227"/>
      <c r="K83" s="228"/>
      <c r="L83" s="229"/>
      <c r="M83" s="229"/>
      <c r="N83" s="229"/>
      <c r="O83" s="229"/>
      <c r="P83" s="229"/>
      <c r="Q83" s="229"/>
      <c r="R83" s="229"/>
    </row>
    <row r="84" spans="2:18">
      <c r="B84" s="81" t="e">
        <f t="array" aca="1" ref="B84" ca="1">IF(ISBLANK(INDIRECT("B"&amp;ROW()-1))=1,MAX(OFFSET($B$75,0,0,ROW()-ROW($B$75),1))+COUNTBLANK(OFFSET($B$75,0,0,ROW()-ROW($B$75),1))+1,MAX(OFFSET($B$75,0,0,ROW()-ROW($B$75),1)+1))</f>
        <v>#VALUE!</v>
      </c>
      <c r="C84" s="81"/>
      <c r="D84" s="223"/>
      <c r="E84" s="81"/>
      <c r="F84" s="81"/>
      <c r="G84" s="224"/>
      <c r="H84" s="225"/>
      <c r="I84" s="226">
        <f t="shared" si="2"/>
        <v>0</v>
      </c>
      <c r="J84" s="227"/>
      <c r="K84" s="228"/>
      <c r="L84" s="229"/>
      <c r="M84" s="229"/>
      <c r="N84" s="229"/>
      <c r="O84" s="229"/>
      <c r="P84" s="229"/>
      <c r="Q84" s="229"/>
      <c r="R84" s="229"/>
    </row>
    <row r="85" spans="2:18" ht="30" customHeight="1">
      <c r="B85" s="210"/>
      <c r="C85" s="210"/>
      <c r="D85" s="215"/>
      <c r="E85" s="215"/>
      <c r="F85" s="215"/>
      <c r="G85" s="215"/>
      <c r="H85" s="236" t="s">
        <v>155</v>
      </c>
      <c r="I85" s="237">
        <f>SUM(I75:I84)</f>
        <v>22340644</v>
      </c>
      <c r="J85" s="210"/>
      <c r="K85" s="210"/>
      <c r="L85" s="212"/>
      <c r="M85" s="212"/>
      <c r="N85" s="212"/>
      <c r="O85" s="212"/>
      <c r="P85" s="212"/>
      <c r="Q85" s="212"/>
      <c r="R85" s="212"/>
    </row>
    <row r="86" spans="2:18">
      <c r="B86" s="210"/>
      <c r="C86" s="210"/>
      <c r="D86" s="215"/>
      <c r="E86" s="210"/>
      <c r="F86" s="210"/>
      <c r="G86" s="210"/>
      <c r="H86" s="210"/>
      <c r="I86" s="216"/>
      <c r="J86" s="210"/>
      <c r="K86" s="210"/>
      <c r="L86" s="212"/>
      <c r="M86" s="212"/>
      <c r="N86" s="212"/>
      <c r="O86" s="212"/>
      <c r="P86" s="212"/>
      <c r="Q86" s="212"/>
      <c r="R86" s="212"/>
    </row>
    <row r="87" spans="2:18" ht="24">
      <c r="B87" s="214" t="s">
        <v>171</v>
      </c>
      <c r="C87" s="210"/>
      <c r="D87" s="215"/>
      <c r="E87" s="210"/>
      <c r="F87" s="210"/>
      <c r="G87" s="210"/>
      <c r="H87" s="210"/>
      <c r="I87" s="216"/>
      <c r="J87" s="210"/>
      <c r="K87" s="210"/>
      <c r="L87" s="212"/>
      <c r="M87" s="212"/>
      <c r="N87" s="212"/>
      <c r="O87" s="212"/>
      <c r="P87" s="212"/>
      <c r="Q87" s="212"/>
      <c r="R87" s="212"/>
    </row>
    <row r="88" spans="2:18" ht="30" customHeight="1">
      <c r="B88" s="219" t="s">
        <v>12</v>
      </c>
      <c r="C88" s="219" t="s">
        <v>13</v>
      </c>
      <c r="D88" s="220" t="s">
        <v>136</v>
      </c>
      <c r="E88" s="220" t="s">
        <v>137</v>
      </c>
      <c r="F88" s="219" t="s">
        <v>138</v>
      </c>
      <c r="G88" s="219" t="s">
        <v>139</v>
      </c>
      <c r="H88" s="219" t="s">
        <v>140</v>
      </c>
      <c r="I88" s="221" t="s">
        <v>141</v>
      </c>
      <c r="J88" s="221" t="s">
        <v>142</v>
      </c>
      <c r="K88" s="221" t="s">
        <v>143</v>
      </c>
      <c r="L88" s="222"/>
      <c r="M88" s="222"/>
      <c r="N88" s="222"/>
      <c r="O88" s="222"/>
      <c r="P88" s="222"/>
      <c r="Q88" s="222"/>
      <c r="R88" s="222"/>
    </row>
    <row r="89" spans="2:18">
      <c r="B89" s="81">
        <v>1</v>
      </c>
      <c r="C89" s="81" t="s">
        <v>262</v>
      </c>
      <c r="D89" s="223" t="s">
        <v>266</v>
      </c>
      <c r="E89" s="81" t="s">
        <v>401</v>
      </c>
      <c r="F89" s="81" t="s">
        <v>402</v>
      </c>
      <c r="G89" s="224">
        <v>5000</v>
      </c>
      <c r="H89" s="225">
        <v>180</v>
      </c>
      <c r="I89" s="226">
        <f t="shared" ref="I89:I98" si="3">$G89*$H89</f>
        <v>900000</v>
      </c>
      <c r="J89" s="227"/>
      <c r="K89" s="228"/>
      <c r="L89" s="229"/>
      <c r="M89" s="229"/>
      <c r="N89" s="229"/>
      <c r="O89" s="229"/>
      <c r="P89" s="229"/>
      <c r="Q89" s="229"/>
      <c r="R89" s="229"/>
    </row>
    <row r="90" spans="2:18">
      <c r="B90" s="225" t="e">
        <f t="array" aca="1" ref="B90" ca="1">IF(ISBLANK(INDIRECT("B"&amp;ROW()-1))=1,MAX(OFFSET($B$89,0,0,ROW()-ROW($B$89),1))+COUNTBLANK(OFFSET($B$89,0,0,ROW()-ROW($B$89),1))+1,MAX(OFFSET($B$89,0,0,ROW()-ROW($B$89),1)+1))</f>
        <v>#VALUE!</v>
      </c>
      <c r="C90" s="81" t="s">
        <v>267</v>
      </c>
      <c r="D90" s="223" t="s">
        <v>70</v>
      </c>
      <c r="E90" s="81" t="s">
        <v>403</v>
      </c>
      <c r="F90" s="81" t="s">
        <v>404</v>
      </c>
      <c r="G90" s="224">
        <v>30000</v>
      </c>
      <c r="H90" s="225">
        <v>11</v>
      </c>
      <c r="I90" s="226">
        <f t="shared" si="3"/>
        <v>330000</v>
      </c>
      <c r="J90" s="227" t="s">
        <v>146</v>
      </c>
      <c r="K90" s="228">
        <v>44958</v>
      </c>
      <c r="L90" s="229"/>
      <c r="M90" s="229"/>
      <c r="N90" s="229"/>
      <c r="O90" s="229"/>
      <c r="P90" s="229"/>
      <c r="Q90" s="229"/>
      <c r="R90" s="229"/>
    </row>
    <row r="91" spans="2:18">
      <c r="B91" s="81" t="e">
        <f t="array" aca="1" ref="B91" ca="1">IF(ISBLANK(INDIRECT("B"&amp;ROW()-1))=1,MAX(OFFSET($B$89,0,0,ROW()-ROW($B$89),1))+COUNTBLANK(OFFSET($B$89,0,0,ROW()-ROW($B$89),1))+1,MAX(OFFSET($B$89,0,0,ROW()-ROW($B$89),1)+1))</f>
        <v>#VALUE!</v>
      </c>
      <c r="C91" s="81" t="s">
        <v>267</v>
      </c>
      <c r="D91" s="223" t="s">
        <v>70</v>
      </c>
      <c r="E91" s="81" t="s">
        <v>405</v>
      </c>
      <c r="F91" s="81" t="s">
        <v>406</v>
      </c>
      <c r="G91" s="224">
        <v>20000</v>
      </c>
      <c r="H91" s="225">
        <v>120</v>
      </c>
      <c r="I91" s="226">
        <f t="shared" si="3"/>
        <v>2400000</v>
      </c>
      <c r="J91" s="227" t="s">
        <v>146</v>
      </c>
      <c r="K91" s="228">
        <v>44958</v>
      </c>
      <c r="L91" s="229"/>
      <c r="M91" s="229"/>
      <c r="N91" s="229"/>
      <c r="O91" s="229"/>
      <c r="P91" s="229"/>
      <c r="Q91" s="229"/>
      <c r="R91" s="229"/>
    </row>
    <row r="92" spans="2:18">
      <c r="B92" s="81" t="e">
        <f t="array" aca="1" ref="B92" ca="1">IF(ISBLANK(INDIRECT("B"&amp;ROW()-1))=1,MAX(OFFSET($B$89,0,0,ROW()-ROW($B$89),1))+COUNTBLANK(OFFSET($B$89,0,0,ROW()-ROW($B$89),1))+1,MAX(OFFSET($B$89,0,0,ROW()-ROW($B$89),1)+1))</f>
        <v>#VALUE!</v>
      </c>
      <c r="C92" s="81" t="s">
        <v>267</v>
      </c>
      <c r="D92" s="223" t="s">
        <v>266</v>
      </c>
      <c r="E92" s="81" t="s">
        <v>407</v>
      </c>
      <c r="F92" s="234" t="s">
        <v>408</v>
      </c>
      <c r="G92" s="231">
        <v>500000</v>
      </c>
      <c r="H92" s="238">
        <v>1</v>
      </c>
      <c r="I92" s="226">
        <f t="shared" si="3"/>
        <v>500000</v>
      </c>
      <c r="J92" s="227"/>
      <c r="K92" s="235"/>
      <c r="L92" s="229"/>
      <c r="M92" s="229"/>
      <c r="N92" s="229"/>
      <c r="O92" s="229"/>
      <c r="P92" s="229"/>
      <c r="Q92" s="229"/>
      <c r="R92" s="229"/>
    </row>
    <row r="93" spans="2:18">
      <c r="B93" s="81" t="e">
        <f t="array" aca="1" ref="B93" ca="1">IF(ISBLANK(INDIRECT("B"&amp;ROW()-1))=1,MAX(OFFSET($B$89,0,0,ROW()-ROW($B$89),1))+COUNTBLANK(OFFSET($B$89,0,0,ROW()-ROW($B$89),1))+1,MAX(OFFSET($B$89,0,0,ROW()-ROW($B$89),1)+1))</f>
        <v>#VALUE!</v>
      </c>
      <c r="C93" s="234" t="s">
        <v>265</v>
      </c>
      <c r="D93" s="223" t="s">
        <v>203</v>
      </c>
      <c r="E93" s="81" t="s">
        <v>409</v>
      </c>
      <c r="F93" s="234" t="s">
        <v>410</v>
      </c>
      <c r="G93" s="231">
        <v>11636</v>
      </c>
      <c r="H93" s="238">
        <v>283</v>
      </c>
      <c r="I93" s="226">
        <f t="shared" si="3"/>
        <v>3292988</v>
      </c>
      <c r="J93" s="227"/>
      <c r="K93" s="235"/>
      <c r="L93" s="229"/>
      <c r="M93" s="229"/>
      <c r="N93" s="229"/>
      <c r="O93" s="229"/>
      <c r="P93" s="229"/>
      <c r="Q93" s="229"/>
      <c r="R93" s="229"/>
    </row>
    <row r="94" spans="2:18">
      <c r="B94" s="81" t="e">
        <f t="array" aca="1" ref="B94" ca="1">IF(ISBLANK(INDIRECT("B"&amp;ROW()-1))=1,MAX(OFFSET($B$89,0,0,ROW()-ROW($B$89),1))+COUNTBLANK(OFFSET($B$89,0,0,ROW()-ROW($B$89),1))+1,MAX(OFFSET($B$89,0,0,ROW()-ROW($B$89),1)+1))</f>
        <v>#VALUE!</v>
      </c>
      <c r="C94" s="234" t="s">
        <v>265</v>
      </c>
      <c r="D94" s="223" t="s">
        <v>203</v>
      </c>
      <c r="E94" s="81" t="s">
        <v>411</v>
      </c>
      <c r="F94" s="234" t="s">
        <v>412</v>
      </c>
      <c r="G94" s="231">
        <v>8909</v>
      </c>
      <c r="H94" s="238">
        <v>841</v>
      </c>
      <c r="I94" s="226">
        <f t="shared" si="3"/>
        <v>7492469</v>
      </c>
      <c r="J94" s="227"/>
      <c r="K94" s="235"/>
      <c r="L94" s="229"/>
      <c r="M94" s="229"/>
      <c r="N94" s="229"/>
      <c r="O94" s="229"/>
      <c r="P94" s="229"/>
      <c r="Q94" s="229"/>
      <c r="R94" s="229"/>
    </row>
    <row r="95" spans="2:18">
      <c r="B95" s="81" t="e">
        <f t="array" aca="1" ref="B95" ca="1">IF(ISBLANK(INDIRECT("B"&amp;ROW()-1))=1,MAX(OFFSET($B$89,0,0,ROW()-ROW($B$89),1))+COUNTBLANK(OFFSET($B$89,0,0,ROW()-ROW($B$89),1))+1,MAX(OFFSET($B$89,0,0,ROW()-ROW($B$89),1)+1))</f>
        <v>#VALUE!</v>
      </c>
      <c r="C95" s="81" t="s">
        <v>268</v>
      </c>
      <c r="D95" s="223" t="s">
        <v>63</v>
      </c>
      <c r="E95" s="81" t="s">
        <v>413</v>
      </c>
      <c r="F95" s="81" t="s">
        <v>414</v>
      </c>
      <c r="G95" s="224">
        <v>3364</v>
      </c>
      <c r="H95" s="225">
        <v>700</v>
      </c>
      <c r="I95" s="226">
        <f t="shared" si="3"/>
        <v>2354800</v>
      </c>
      <c r="J95" s="227"/>
      <c r="K95" s="228"/>
      <c r="L95" s="229"/>
      <c r="M95" s="229"/>
      <c r="N95" s="229"/>
      <c r="O95" s="229"/>
      <c r="P95" s="229"/>
      <c r="Q95" s="229"/>
      <c r="R95" s="229"/>
    </row>
    <row r="96" spans="2:18">
      <c r="B96" s="81" t="e">
        <f t="array" aca="1" ref="B96" ca="1">IF(ISBLANK(INDIRECT("B"&amp;ROW()-1))=1,MAX(OFFSET($B$89,0,0,ROW()-ROW($B$89),1))+COUNTBLANK(OFFSET($B$89,0,0,ROW()-ROW($B$89),1))+1,MAX(OFFSET($B$89,0,0,ROW()-ROW($B$89),1)+1))</f>
        <v>#VALUE!</v>
      </c>
      <c r="C96" s="81" t="s">
        <v>268</v>
      </c>
      <c r="D96" s="223" t="s">
        <v>63</v>
      </c>
      <c r="E96" s="81" t="s">
        <v>415</v>
      </c>
      <c r="F96" s="81" t="s">
        <v>416</v>
      </c>
      <c r="G96" s="224">
        <v>800000</v>
      </c>
      <c r="H96" s="225">
        <v>2</v>
      </c>
      <c r="I96" s="226">
        <f t="shared" si="3"/>
        <v>1600000</v>
      </c>
      <c r="J96" s="227"/>
      <c r="K96" s="228"/>
      <c r="L96" s="229"/>
      <c r="M96" s="229"/>
      <c r="N96" s="229"/>
      <c r="O96" s="229"/>
      <c r="P96" s="229"/>
      <c r="Q96" s="229"/>
      <c r="R96" s="229"/>
    </row>
    <row r="97" spans="2:18">
      <c r="B97" s="81" t="e">
        <f t="array" aca="1" ref="B97" ca="1">IF(ISBLANK(INDIRECT("B"&amp;ROW()-1))=1,MAX(OFFSET($B$89,0,0,ROW()-ROW($B$89),1))+COUNTBLANK(OFFSET($B$89,0,0,ROW()-ROW($B$89),1))+1,MAX(OFFSET($B$89,0,0,ROW()-ROW($B$89),1)+1))</f>
        <v>#VALUE!</v>
      </c>
      <c r="C97" s="81" t="s">
        <v>268</v>
      </c>
      <c r="D97" s="223" t="s">
        <v>63</v>
      </c>
      <c r="E97" s="81" t="s">
        <v>415</v>
      </c>
      <c r="F97" s="81" t="s">
        <v>417</v>
      </c>
      <c r="G97" s="224">
        <v>1150000</v>
      </c>
      <c r="H97" s="225">
        <v>2</v>
      </c>
      <c r="I97" s="226">
        <f t="shared" si="3"/>
        <v>2300000</v>
      </c>
      <c r="J97" s="227"/>
      <c r="K97" s="228"/>
      <c r="L97" s="229"/>
      <c r="M97" s="229"/>
      <c r="N97" s="229"/>
      <c r="O97" s="229"/>
      <c r="P97" s="229"/>
      <c r="Q97" s="229"/>
      <c r="R97" s="229"/>
    </row>
    <row r="98" spans="2:18">
      <c r="B98" s="81" t="e">
        <f t="array" aca="1" ref="B98" ca="1">IF(ISBLANK(INDIRECT("B"&amp;ROW()-1))=1,MAX(OFFSET($B$89,0,0,ROW()-ROW($B$89),1))+COUNTBLANK(OFFSET($B$89,0,0,ROW()-ROW($B$89),1))+1,MAX(OFFSET($B$89,0,0,ROW()-ROW($B$89),1)+1))</f>
        <v>#VALUE!</v>
      </c>
      <c r="C98" s="81"/>
      <c r="D98" s="223"/>
      <c r="E98" s="81"/>
      <c r="F98" s="81"/>
      <c r="G98" s="224"/>
      <c r="H98" s="225"/>
      <c r="I98" s="226">
        <f t="shared" si="3"/>
        <v>0</v>
      </c>
      <c r="J98" s="227"/>
      <c r="K98" s="228"/>
      <c r="L98" s="229"/>
      <c r="M98" s="229"/>
      <c r="N98" s="229"/>
      <c r="O98" s="229"/>
      <c r="P98" s="229"/>
      <c r="Q98" s="229"/>
      <c r="R98" s="229"/>
    </row>
    <row r="99" spans="2:18" ht="30" customHeight="1">
      <c r="B99" s="210"/>
      <c r="C99" s="210"/>
      <c r="D99" s="215"/>
      <c r="E99" s="215"/>
      <c r="F99" s="215"/>
      <c r="G99" s="215"/>
      <c r="H99" s="236" t="s">
        <v>155</v>
      </c>
      <c r="I99" s="237">
        <f>SUM(I89:I98)</f>
        <v>21170257</v>
      </c>
      <c r="J99" s="210"/>
      <c r="K99" s="210"/>
      <c r="L99" s="212"/>
      <c r="M99" s="212"/>
      <c r="N99" s="212"/>
      <c r="O99" s="212"/>
      <c r="P99" s="212"/>
      <c r="Q99" s="212"/>
      <c r="R99" s="212"/>
    </row>
    <row r="100" spans="2:18">
      <c r="B100" s="210"/>
      <c r="C100" s="210"/>
      <c r="D100" s="215"/>
      <c r="E100" s="215"/>
      <c r="F100" s="215"/>
      <c r="G100" s="215"/>
      <c r="H100" s="210"/>
      <c r="I100" s="240"/>
      <c r="J100" s="210"/>
      <c r="K100" s="210"/>
      <c r="L100" s="212"/>
      <c r="M100" s="212"/>
      <c r="N100" s="212"/>
      <c r="O100" s="212"/>
      <c r="P100" s="212"/>
      <c r="Q100" s="212"/>
      <c r="R100" s="212"/>
    </row>
    <row r="101" spans="2:18">
      <c r="B101" s="210"/>
      <c r="C101" s="210"/>
      <c r="D101" s="215"/>
      <c r="E101" s="215"/>
      <c r="F101" s="215"/>
      <c r="G101" s="215"/>
      <c r="H101" s="210"/>
      <c r="I101" s="240"/>
      <c r="J101" s="210"/>
      <c r="K101" s="210"/>
      <c r="L101" s="212"/>
      <c r="M101" s="212"/>
      <c r="N101" s="212"/>
      <c r="O101" s="212"/>
      <c r="P101" s="212"/>
      <c r="Q101" s="212"/>
      <c r="R101" s="212"/>
    </row>
    <row r="102" spans="2:18" ht="24">
      <c r="B102" s="214" t="s">
        <v>176</v>
      </c>
      <c r="C102" s="210"/>
      <c r="D102" s="215"/>
      <c r="E102" s="210"/>
      <c r="F102" s="210"/>
      <c r="G102" s="210"/>
      <c r="H102" s="210"/>
      <c r="I102" s="216"/>
      <c r="J102" s="210"/>
      <c r="K102" s="210"/>
      <c r="L102" s="212"/>
      <c r="M102" s="212"/>
      <c r="N102" s="212"/>
      <c r="O102" s="212"/>
      <c r="P102" s="212"/>
      <c r="Q102" s="212"/>
      <c r="R102" s="212"/>
    </row>
    <row r="103" spans="2:18" ht="30" customHeight="1">
      <c r="B103" s="219" t="s">
        <v>12</v>
      </c>
      <c r="C103" s="219" t="s">
        <v>13</v>
      </c>
      <c r="D103" s="220" t="s">
        <v>136</v>
      </c>
      <c r="E103" s="220" t="s">
        <v>137</v>
      </c>
      <c r="F103" s="219" t="s">
        <v>138</v>
      </c>
      <c r="G103" s="219" t="s">
        <v>139</v>
      </c>
      <c r="H103" s="219" t="s">
        <v>140</v>
      </c>
      <c r="I103" s="221" t="s">
        <v>141</v>
      </c>
      <c r="J103" s="221" t="s">
        <v>142</v>
      </c>
      <c r="K103" s="221" t="s">
        <v>143</v>
      </c>
      <c r="L103" s="222"/>
      <c r="M103" s="222"/>
      <c r="N103" s="222"/>
      <c r="O103" s="222"/>
      <c r="P103" s="222"/>
      <c r="Q103" s="222"/>
      <c r="R103" s="222"/>
    </row>
    <row r="104" spans="2:18">
      <c r="B104" s="81">
        <v>1</v>
      </c>
      <c r="C104" s="81" t="s">
        <v>194</v>
      </c>
      <c r="D104" s="223" t="s">
        <v>68</v>
      </c>
      <c r="E104" s="81" t="s">
        <v>418</v>
      </c>
      <c r="F104" s="81" t="s">
        <v>419</v>
      </c>
      <c r="G104" s="224">
        <v>300000</v>
      </c>
      <c r="H104" s="225">
        <v>1</v>
      </c>
      <c r="I104" s="226">
        <f t="shared" ref="I104:I115" si="4">$G104*$H104</f>
        <v>300000</v>
      </c>
      <c r="J104" s="227"/>
      <c r="K104" s="228"/>
      <c r="L104" s="229"/>
      <c r="M104" s="229"/>
      <c r="N104" s="229"/>
      <c r="O104" s="229"/>
      <c r="P104" s="229"/>
      <c r="Q104" s="229"/>
      <c r="R104" s="229"/>
    </row>
    <row r="105" spans="2:18">
      <c r="B105" s="225" t="e">
        <f t="array" aca="1" ref="B105" ca="1">IF(ISBLANK(INDIRECT("B"&amp;ROW()-1))=1,MAX(OFFSET($B$104,0,0,ROW()-ROW($B$104),1))+COUNTBLANK(OFFSET($B$104,0,0,ROW()-ROW($B$104),1))+1,MAX(OFFSET($B$104,0,0,ROW()-ROW($B$104),1)+1))</f>
        <v>#VALUE!</v>
      </c>
      <c r="C105" s="81" t="s">
        <v>194</v>
      </c>
      <c r="D105" s="223" t="s">
        <v>68</v>
      </c>
      <c r="E105" s="81" t="s">
        <v>418</v>
      </c>
      <c r="F105" s="81" t="s">
        <v>420</v>
      </c>
      <c r="G105" s="224">
        <v>100000</v>
      </c>
      <c r="H105" s="225">
        <v>1</v>
      </c>
      <c r="I105" s="226">
        <f t="shared" si="4"/>
        <v>100000</v>
      </c>
      <c r="J105" s="227"/>
      <c r="K105" s="228"/>
      <c r="L105" s="229"/>
      <c r="M105" s="229"/>
      <c r="N105" s="229"/>
      <c r="O105" s="229"/>
      <c r="P105" s="229"/>
      <c r="Q105" s="229"/>
      <c r="R105" s="229"/>
    </row>
    <row r="106" spans="2:18">
      <c r="B106" s="81" t="e">
        <f t="array" aca="1" ref="B106" ca="1">IF(ISBLANK(INDIRECT("B"&amp;ROW()-1))=1,MAX(OFFSET($B$104,0,0,ROW()-ROW($B$104),1))+COUNTBLANK(OFFSET($B$104,0,0,ROW()-ROW($B$104),1))+1,MAX(OFFSET($B$104,0,0,ROW()-ROW($B$104),1)+1))</f>
        <v>#VALUE!</v>
      </c>
      <c r="C106" s="81" t="s">
        <v>198</v>
      </c>
      <c r="D106" s="223" t="s">
        <v>68</v>
      </c>
      <c r="E106" s="81" t="s">
        <v>421</v>
      </c>
      <c r="F106" s="81" t="s">
        <v>422</v>
      </c>
      <c r="G106" s="224">
        <v>150000</v>
      </c>
      <c r="H106" s="225">
        <v>2</v>
      </c>
      <c r="I106" s="226">
        <f t="shared" si="4"/>
        <v>300000</v>
      </c>
      <c r="J106" s="227"/>
      <c r="K106" s="228"/>
      <c r="L106" s="229"/>
      <c r="M106" s="229"/>
      <c r="N106" s="229"/>
      <c r="O106" s="229"/>
      <c r="P106" s="229"/>
      <c r="Q106" s="229"/>
      <c r="R106" s="229"/>
    </row>
    <row r="107" spans="2:18">
      <c r="B107" s="81" t="e">
        <f t="array" aca="1" ref="B107" ca="1">IF(ISBLANK(INDIRECT("B"&amp;ROW()-1))=1,MAX(OFFSET($B$104,0,0,ROW()-ROW($B$104),1))+COUNTBLANK(OFFSET($B$104,0,0,ROW()-ROW($B$104),1))+1,MAX(OFFSET($B$104,0,0,ROW()-ROW($B$104),1)+1))</f>
        <v>#VALUE!</v>
      </c>
      <c r="C107" s="81" t="s">
        <v>198</v>
      </c>
      <c r="D107" s="223" t="s">
        <v>68</v>
      </c>
      <c r="E107" s="81" t="s">
        <v>423</v>
      </c>
      <c r="F107" s="234" t="s">
        <v>424</v>
      </c>
      <c r="G107" s="231">
        <v>450000</v>
      </c>
      <c r="H107" s="238">
        <v>2</v>
      </c>
      <c r="I107" s="226">
        <f t="shared" si="4"/>
        <v>900000</v>
      </c>
      <c r="J107" s="227"/>
      <c r="K107" s="235"/>
      <c r="L107" s="229"/>
      <c r="M107" s="229"/>
      <c r="N107" s="229"/>
      <c r="O107" s="229"/>
      <c r="P107" s="229"/>
      <c r="Q107" s="229"/>
      <c r="R107" s="229"/>
    </row>
    <row r="108" spans="2:18">
      <c r="B108" s="81" t="e">
        <f t="array" aca="1" ref="B108" ca="1">IF(ISBLANK(INDIRECT("B"&amp;ROW()-1))=1,MAX(OFFSET($B$104,0,0,ROW()-ROW($B$104),1))+COUNTBLANK(OFFSET($B$104,0,0,ROW()-ROW($B$104),1))+1,MAX(OFFSET($B$104,0,0,ROW()-ROW($B$104),1)+1))</f>
        <v>#VALUE!</v>
      </c>
      <c r="C108" s="234" t="s">
        <v>198</v>
      </c>
      <c r="D108" s="223" t="s">
        <v>68</v>
      </c>
      <c r="E108" s="81" t="s">
        <v>425</v>
      </c>
      <c r="F108" s="234" t="s">
        <v>426</v>
      </c>
      <c r="G108" s="231">
        <v>50000</v>
      </c>
      <c r="H108" s="238">
        <v>4</v>
      </c>
      <c r="I108" s="226">
        <f t="shared" si="4"/>
        <v>200000</v>
      </c>
      <c r="J108" s="227"/>
      <c r="K108" s="235"/>
      <c r="L108" s="229"/>
      <c r="M108" s="229"/>
      <c r="N108" s="229"/>
      <c r="O108" s="229"/>
      <c r="P108" s="229"/>
      <c r="Q108" s="229"/>
      <c r="R108" s="229"/>
    </row>
    <row r="109" spans="2:18">
      <c r="B109" s="81" t="e">
        <f t="array" aca="1" ref="B109" ca="1">IF(ISBLANK(INDIRECT("B"&amp;ROW()-1))=1,MAX(OFFSET($B$104,0,0,ROW()-ROW($B$104),1))+COUNTBLANK(OFFSET($B$104,0,0,ROW()-ROW($B$104),1))+1,MAX(OFFSET($B$104,0,0,ROW()-ROW($B$104),1)+1))</f>
        <v>#VALUE!</v>
      </c>
      <c r="C109" s="234" t="s">
        <v>198</v>
      </c>
      <c r="D109" s="223" t="s">
        <v>68</v>
      </c>
      <c r="E109" s="81" t="s">
        <v>427</v>
      </c>
      <c r="F109" s="234" t="s">
        <v>428</v>
      </c>
      <c r="G109" s="231">
        <v>50000</v>
      </c>
      <c r="H109" s="238">
        <v>4</v>
      </c>
      <c r="I109" s="226">
        <f t="shared" si="4"/>
        <v>200000</v>
      </c>
      <c r="J109" s="227"/>
      <c r="K109" s="235"/>
      <c r="L109" s="229"/>
      <c r="M109" s="229"/>
      <c r="N109" s="229"/>
      <c r="O109" s="229"/>
      <c r="P109" s="229"/>
      <c r="Q109" s="229"/>
      <c r="R109" s="229"/>
    </row>
    <row r="110" spans="2:18">
      <c r="B110" s="81" t="e">
        <f t="array" aca="1" ref="B110" ca="1">IF(ISBLANK(INDIRECT("B"&amp;ROW()-1))=1,MAX(OFFSET($B$104,0,0,ROW()-ROW($B$104),1))+COUNTBLANK(OFFSET($B$104,0,0,ROW()-ROW($B$104),1))+1,MAX(OFFSET($B$104,0,0,ROW()-ROW($B$104),1)+1))</f>
        <v>#VALUE!</v>
      </c>
      <c r="C110" s="81" t="s">
        <v>198</v>
      </c>
      <c r="D110" s="223" t="s">
        <v>68</v>
      </c>
      <c r="E110" s="81" t="s">
        <v>429</v>
      </c>
      <c r="F110" s="81" t="s">
        <v>430</v>
      </c>
      <c r="G110" s="224">
        <v>300000</v>
      </c>
      <c r="H110" s="225">
        <v>2</v>
      </c>
      <c r="I110" s="226">
        <f t="shared" si="4"/>
        <v>600000</v>
      </c>
      <c r="J110" s="227"/>
      <c r="K110" s="228"/>
      <c r="L110" s="229"/>
      <c r="M110" s="229"/>
      <c r="N110" s="229"/>
      <c r="O110" s="229"/>
      <c r="P110" s="229"/>
      <c r="Q110" s="229"/>
      <c r="R110" s="229"/>
    </row>
    <row r="111" spans="2:18">
      <c r="B111" s="81" t="e">
        <f t="array" aca="1" ref="B111" ca="1">IF(ISBLANK(INDIRECT("B"&amp;ROW()-1))=1,MAX(OFFSET($B$104,0,0,ROW()-ROW($B$104),1))+COUNTBLANK(OFFSET($B$104,0,0,ROW()-ROW($B$104),1))+1,MAX(OFFSET($B$104,0,0,ROW()-ROW($B$104),1)+1))</f>
        <v>#VALUE!</v>
      </c>
      <c r="C111" s="81" t="s">
        <v>198</v>
      </c>
      <c r="D111" s="223" t="s">
        <v>68</v>
      </c>
      <c r="E111" s="81" t="s">
        <v>429</v>
      </c>
      <c r="F111" s="81" t="s">
        <v>431</v>
      </c>
      <c r="G111" s="224">
        <v>250000</v>
      </c>
      <c r="H111" s="225">
        <v>2</v>
      </c>
      <c r="I111" s="226">
        <f t="shared" si="4"/>
        <v>500000</v>
      </c>
      <c r="J111" s="227"/>
      <c r="K111" s="228"/>
      <c r="L111" s="229"/>
      <c r="M111" s="229"/>
      <c r="N111" s="229"/>
      <c r="O111" s="229"/>
      <c r="P111" s="229"/>
      <c r="Q111" s="229"/>
      <c r="R111" s="229"/>
    </row>
    <row r="112" spans="2:18">
      <c r="B112" s="81" t="e">
        <f t="array" aca="1" ref="B112" ca="1">IF(ISBLANK(INDIRECT("B"&amp;ROW()-1))=1,MAX(OFFSET($B$104,0,0,ROW()-ROW($B$104),1))+COUNTBLANK(OFFSET($B$104,0,0,ROW()-ROW($B$104),1))+1,MAX(OFFSET($B$104,0,0,ROW()-ROW($B$104),1)+1))</f>
        <v>#VALUE!</v>
      </c>
      <c r="C112" s="81" t="s">
        <v>198</v>
      </c>
      <c r="D112" s="223" t="s">
        <v>68</v>
      </c>
      <c r="E112" s="81" t="s">
        <v>429</v>
      </c>
      <c r="F112" s="81" t="s">
        <v>432</v>
      </c>
      <c r="G112" s="224">
        <v>150000</v>
      </c>
      <c r="H112" s="225">
        <v>1</v>
      </c>
      <c r="I112" s="226">
        <f t="shared" si="4"/>
        <v>150000</v>
      </c>
      <c r="J112" s="227"/>
      <c r="K112" s="228"/>
      <c r="L112" s="229"/>
      <c r="M112" s="229"/>
      <c r="N112" s="229"/>
      <c r="O112" s="229"/>
      <c r="P112" s="229"/>
      <c r="Q112" s="229"/>
      <c r="R112" s="229"/>
    </row>
    <row r="113" spans="2:18">
      <c r="B113" s="81" t="e">
        <f t="array" aca="1" ref="B113" ca="1">IF(ISBLANK(INDIRECT("B"&amp;ROW()-1))=1,MAX(OFFSET($B$104,0,0,ROW()-ROW($B$104),1))+COUNTBLANK(OFFSET($B$104,0,0,ROW()-ROW($B$104),1))+1,MAX(OFFSET($B$104,0,0,ROW()-ROW($B$104),1)+1))</f>
        <v>#VALUE!</v>
      </c>
      <c r="C113" s="81" t="s">
        <v>269</v>
      </c>
      <c r="D113" s="223" t="s">
        <v>68</v>
      </c>
      <c r="E113" s="81" t="s">
        <v>433</v>
      </c>
      <c r="F113" s="81" t="s">
        <v>434</v>
      </c>
      <c r="G113" s="224">
        <v>5</v>
      </c>
      <c r="H113" s="225">
        <v>100000</v>
      </c>
      <c r="I113" s="226">
        <f t="shared" si="4"/>
        <v>500000</v>
      </c>
      <c r="J113" s="227"/>
      <c r="K113" s="228"/>
      <c r="L113" s="229"/>
      <c r="M113" s="229"/>
      <c r="N113" s="229"/>
      <c r="O113" s="229"/>
      <c r="P113" s="229"/>
      <c r="Q113" s="229"/>
      <c r="R113" s="229"/>
    </row>
    <row r="114" spans="2:18">
      <c r="B114" s="81" t="e">
        <f t="array" aca="1" ref="B114" ca="1">IF(ISBLANK(INDIRECT("B"&amp;ROW()-1))=1,MAX(OFFSET($B$104,0,0,ROW()-ROW($B$104),1))+COUNTBLANK(OFFSET($B$104,0,0,ROW()-ROW($B$104),1))+1,MAX(OFFSET($B$104,0,0,ROW()-ROW($B$104),1)+1))</f>
        <v>#VALUE!</v>
      </c>
      <c r="C114" s="81" t="s">
        <v>269</v>
      </c>
      <c r="D114" s="223" t="s">
        <v>68</v>
      </c>
      <c r="E114" s="81" t="s">
        <v>177</v>
      </c>
      <c r="F114" s="81" t="s">
        <v>435</v>
      </c>
      <c r="G114" s="224">
        <v>1500000</v>
      </c>
      <c r="H114" s="225">
        <v>1</v>
      </c>
      <c r="I114" s="226">
        <f t="shared" si="4"/>
        <v>1500000</v>
      </c>
      <c r="J114" s="227"/>
      <c r="K114" s="228"/>
      <c r="L114" s="229"/>
      <c r="M114" s="229"/>
      <c r="N114" s="229"/>
      <c r="O114" s="229"/>
      <c r="P114" s="229"/>
      <c r="Q114" s="229"/>
      <c r="R114" s="229"/>
    </row>
    <row r="115" spans="2:18">
      <c r="B115" s="81" t="e">
        <f t="array" aca="1" ref="B115" ca="1">IF(ISBLANK(INDIRECT("B"&amp;ROW()-1))=1,MAX(OFFSET($B$104,0,0,ROW()-ROW($B$104),1))+COUNTBLANK(OFFSET($B$104,0,0,ROW()-ROW($B$104),1))+1,MAX(OFFSET($B$104,0,0,ROW()-ROW($B$104),1)+1))</f>
        <v>#VALUE!</v>
      </c>
      <c r="C115" s="81" t="s">
        <v>270</v>
      </c>
      <c r="D115" s="223" t="s">
        <v>68</v>
      </c>
      <c r="E115" s="81" t="s">
        <v>436</v>
      </c>
      <c r="F115" s="81" t="s">
        <v>437</v>
      </c>
      <c r="G115" s="224">
        <v>500000</v>
      </c>
      <c r="H115" s="225">
        <v>1</v>
      </c>
      <c r="I115" s="226">
        <f t="shared" si="4"/>
        <v>500000</v>
      </c>
      <c r="J115" s="227"/>
      <c r="K115" s="228"/>
      <c r="L115" s="229"/>
      <c r="M115" s="229"/>
      <c r="N115" s="229"/>
      <c r="O115" s="229"/>
      <c r="P115" s="229"/>
      <c r="Q115" s="229"/>
      <c r="R115" s="229"/>
    </row>
    <row r="116" spans="2:18" ht="30" customHeight="1">
      <c r="B116" s="210"/>
      <c r="C116" s="210"/>
      <c r="D116" s="215"/>
      <c r="E116" s="215"/>
      <c r="F116" s="215"/>
      <c r="G116" s="215"/>
      <c r="H116" s="236" t="s">
        <v>155</v>
      </c>
      <c r="I116" s="237">
        <f>SUM(I104:I115)</f>
        <v>5750000</v>
      </c>
      <c r="J116" s="210"/>
      <c r="K116" s="210"/>
      <c r="L116" s="212"/>
      <c r="M116" s="212"/>
      <c r="N116" s="212"/>
      <c r="O116" s="212"/>
      <c r="P116" s="212"/>
      <c r="Q116" s="212"/>
      <c r="R116" s="212"/>
    </row>
    <row r="117" spans="2:18">
      <c r="B117" s="210"/>
      <c r="C117" s="210"/>
      <c r="D117" s="215"/>
      <c r="E117" s="215"/>
      <c r="F117" s="215"/>
      <c r="G117" s="215"/>
      <c r="H117" s="210"/>
      <c r="I117" s="240"/>
      <c r="J117" s="210"/>
      <c r="K117" s="210"/>
      <c r="L117" s="212"/>
      <c r="M117" s="212"/>
      <c r="N117" s="212"/>
      <c r="O117" s="212"/>
      <c r="P117" s="212"/>
      <c r="Q117" s="212"/>
      <c r="R117" s="212"/>
    </row>
    <row r="118" spans="2:18">
      <c r="B118" s="210"/>
      <c r="C118" s="210"/>
      <c r="D118" s="215"/>
      <c r="E118" s="215"/>
      <c r="F118" s="215"/>
      <c r="G118" s="215"/>
      <c r="H118" s="210"/>
      <c r="I118" s="240"/>
      <c r="J118" s="210"/>
      <c r="K118" s="210"/>
      <c r="L118" s="212"/>
      <c r="M118" s="212"/>
      <c r="N118" s="212"/>
      <c r="O118" s="212"/>
      <c r="P118" s="212"/>
      <c r="Q118" s="212"/>
      <c r="R118" s="212"/>
    </row>
    <row r="119" spans="2:18" ht="24">
      <c r="B119" s="214" t="s">
        <v>180</v>
      </c>
      <c r="C119" s="210"/>
      <c r="D119" s="215"/>
      <c r="E119" s="210"/>
      <c r="F119" s="210"/>
      <c r="G119" s="210"/>
      <c r="H119" s="210"/>
      <c r="I119" s="216"/>
      <c r="J119" s="210"/>
      <c r="K119" s="210"/>
      <c r="L119" s="212"/>
      <c r="M119" s="212"/>
      <c r="N119" s="212"/>
      <c r="O119" s="212"/>
      <c r="P119" s="212"/>
      <c r="Q119" s="212"/>
      <c r="R119" s="212"/>
    </row>
    <row r="120" spans="2:18" ht="30" customHeight="1">
      <c r="B120" s="219" t="s">
        <v>12</v>
      </c>
      <c r="C120" s="219" t="s">
        <v>13</v>
      </c>
      <c r="D120" s="220" t="s">
        <v>136</v>
      </c>
      <c r="E120" s="220" t="s">
        <v>137</v>
      </c>
      <c r="F120" s="219" t="s">
        <v>138</v>
      </c>
      <c r="G120" s="219" t="s">
        <v>139</v>
      </c>
      <c r="H120" s="219" t="s">
        <v>140</v>
      </c>
      <c r="I120" s="221" t="s">
        <v>141</v>
      </c>
      <c r="J120" s="221" t="s">
        <v>142</v>
      </c>
      <c r="K120" s="221" t="s">
        <v>143</v>
      </c>
      <c r="L120" s="222"/>
      <c r="M120" s="222"/>
      <c r="N120" s="222"/>
      <c r="O120" s="222"/>
      <c r="P120" s="222"/>
      <c r="Q120" s="222"/>
      <c r="R120" s="222"/>
    </row>
    <row r="121" spans="2:18">
      <c r="B121" s="81">
        <v>1</v>
      </c>
      <c r="C121" s="81" t="s">
        <v>271</v>
      </c>
      <c r="D121" s="223" t="s">
        <v>76</v>
      </c>
      <c r="E121" s="81" t="s">
        <v>250</v>
      </c>
      <c r="F121" s="81" t="s">
        <v>438</v>
      </c>
      <c r="G121" s="224">
        <v>10000</v>
      </c>
      <c r="H121" s="225">
        <v>20</v>
      </c>
      <c r="I121" s="226">
        <f t="shared" ref="I121:I130" si="5">$G121*$H121</f>
        <v>200000</v>
      </c>
      <c r="J121" s="227"/>
      <c r="K121" s="228"/>
      <c r="L121" s="229"/>
      <c r="M121" s="229"/>
      <c r="N121" s="229"/>
      <c r="O121" s="229"/>
      <c r="P121" s="229"/>
      <c r="Q121" s="229"/>
      <c r="R121" s="229"/>
    </row>
    <row r="122" spans="2:18">
      <c r="B122" s="225" t="e">
        <f t="array" aca="1" ref="B122" ca="1">IF(ISBLANK(INDIRECT("B"&amp;ROW()-1))=1,MAX(OFFSET($B$121,0,0,ROW()-ROW($B$121),1))+COUNTBLANK(OFFSET($B$121,0,0,ROW()-ROW($B$121),1))+1,MAX(OFFSET($B$121,0,0,ROW()-ROW($B$121),1)+1))</f>
        <v>#VALUE!</v>
      </c>
      <c r="C122" s="81" t="s">
        <v>271</v>
      </c>
      <c r="D122" s="223" t="s">
        <v>208</v>
      </c>
      <c r="E122" s="81" t="s">
        <v>249</v>
      </c>
      <c r="F122" s="81" t="s">
        <v>439</v>
      </c>
      <c r="G122" s="224">
        <v>10000</v>
      </c>
      <c r="H122" s="225">
        <v>20</v>
      </c>
      <c r="I122" s="226">
        <f t="shared" si="5"/>
        <v>200000</v>
      </c>
      <c r="J122" s="227"/>
      <c r="K122" s="228"/>
      <c r="L122" s="229"/>
      <c r="M122" s="229"/>
      <c r="N122" s="229"/>
      <c r="O122" s="229"/>
      <c r="P122" s="229"/>
      <c r="Q122" s="229"/>
      <c r="R122" s="229"/>
    </row>
    <row r="123" spans="2:18">
      <c r="B123" s="81" t="e">
        <f t="array" aca="1" ref="B123" ca="1">IF(ISBLANK(INDIRECT("B"&amp;ROW()-1))=1,MAX(OFFSET($B$121,0,0,ROW()-ROW($B$121),1))+COUNTBLANK(OFFSET($B$121,0,0,ROW()-ROW($B$121),1))+1,MAX(OFFSET($B$121,0,0,ROW()-ROW($B$121),1)+1))</f>
        <v>#VALUE!</v>
      </c>
      <c r="C123" s="81"/>
      <c r="D123" s="223"/>
      <c r="E123" s="81"/>
      <c r="F123" s="81"/>
      <c r="G123" s="224"/>
      <c r="H123" s="225"/>
      <c r="I123" s="226">
        <f t="shared" si="5"/>
        <v>0</v>
      </c>
      <c r="J123" s="227"/>
      <c r="K123" s="228"/>
      <c r="L123" s="229"/>
      <c r="M123" s="229"/>
      <c r="N123" s="229"/>
      <c r="O123" s="229"/>
      <c r="P123" s="229"/>
      <c r="Q123" s="229"/>
      <c r="R123" s="229"/>
    </row>
    <row r="124" spans="2:18">
      <c r="B124" s="81" t="e">
        <f t="array" aca="1" ref="B124" ca="1">IF(ISBLANK(INDIRECT("B"&amp;ROW()-1))=1,MAX(OFFSET($B$121,0,0,ROW()-ROW($B$121),1))+COUNTBLANK(OFFSET($B$121,0,0,ROW()-ROW($B$121),1))+1,MAX(OFFSET($B$121,0,0,ROW()-ROW($B$121),1)+1))</f>
        <v>#VALUE!</v>
      </c>
      <c r="C124" s="234"/>
      <c r="D124" s="223"/>
      <c r="E124" s="81"/>
      <c r="F124" s="234"/>
      <c r="G124" s="231"/>
      <c r="H124" s="238"/>
      <c r="I124" s="226">
        <f t="shared" si="5"/>
        <v>0</v>
      </c>
      <c r="J124" s="227"/>
      <c r="K124" s="235"/>
      <c r="L124" s="229"/>
      <c r="M124" s="229"/>
      <c r="N124" s="229"/>
      <c r="O124" s="229"/>
      <c r="P124" s="229"/>
      <c r="Q124" s="229"/>
      <c r="R124" s="229"/>
    </row>
    <row r="125" spans="2:18">
      <c r="B125" s="81" t="e">
        <f t="array" aca="1" ref="B125" ca="1">IF(ISBLANK(INDIRECT("B"&amp;ROW()-1))=1,MAX(OFFSET($B$121,0,0,ROW()-ROW($B$121),1))+COUNTBLANK(OFFSET($B$121,0,0,ROW()-ROW($B$121),1))+1,MAX(OFFSET($B$121,0,0,ROW()-ROW($B$121),1)+1))</f>
        <v>#VALUE!</v>
      </c>
      <c r="C125" s="234"/>
      <c r="D125" s="223"/>
      <c r="E125" s="81"/>
      <c r="F125" s="234"/>
      <c r="G125" s="231"/>
      <c r="H125" s="238"/>
      <c r="I125" s="226">
        <f t="shared" si="5"/>
        <v>0</v>
      </c>
      <c r="J125" s="227"/>
      <c r="K125" s="235"/>
      <c r="L125" s="229"/>
      <c r="M125" s="229"/>
      <c r="N125" s="229"/>
      <c r="O125" s="229"/>
      <c r="P125" s="229"/>
      <c r="Q125" s="229"/>
      <c r="R125" s="229"/>
    </row>
    <row r="126" spans="2:18">
      <c r="B126" s="81" t="e">
        <f t="array" aca="1" ref="B126" ca="1">IF(ISBLANK(INDIRECT("B"&amp;ROW()-1))=1,MAX(OFFSET($B$121,0,0,ROW()-ROW($B$121),1))+COUNTBLANK(OFFSET($B$121,0,0,ROW()-ROW($B$121),1))+1,MAX(OFFSET($B$121,0,0,ROW()-ROW($B$121),1)+1))</f>
        <v>#VALUE!</v>
      </c>
      <c r="C126" s="234"/>
      <c r="D126" s="223"/>
      <c r="E126" s="81"/>
      <c r="F126" s="234"/>
      <c r="G126" s="231"/>
      <c r="H126" s="238"/>
      <c r="I126" s="226">
        <f t="shared" si="5"/>
        <v>0</v>
      </c>
      <c r="J126" s="227"/>
      <c r="K126" s="235"/>
      <c r="L126" s="229"/>
      <c r="M126" s="229"/>
      <c r="N126" s="229"/>
      <c r="O126" s="229"/>
      <c r="P126" s="229"/>
      <c r="Q126" s="229"/>
      <c r="R126" s="229"/>
    </row>
    <row r="127" spans="2:18">
      <c r="B127" s="81" t="e">
        <f t="array" aca="1" ref="B127" ca="1">IF(ISBLANK(INDIRECT("B"&amp;ROW()-1))=1,MAX(OFFSET($B$121,0,0,ROW()-ROW($B$121),1))+COUNTBLANK(OFFSET($B$121,0,0,ROW()-ROW($B$121),1))+1,MAX(OFFSET($B$121,0,0,ROW()-ROW($B$121),1)+1))</f>
        <v>#VALUE!</v>
      </c>
      <c r="C127" s="81"/>
      <c r="D127" s="223"/>
      <c r="E127" s="81"/>
      <c r="F127" s="81"/>
      <c r="G127" s="224"/>
      <c r="H127" s="225"/>
      <c r="I127" s="226">
        <f t="shared" si="5"/>
        <v>0</v>
      </c>
      <c r="J127" s="227"/>
      <c r="K127" s="228"/>
      <c r="L127" s="229"/>
      <c r="M127" s="229"/>
      <c r="N127" s="229"/>
      <c r="O127" s="229"/>
      <c r="P127" s="229"/>
      <c r="Q127" s="229"/>
      <c r="R127" s="229"/>
    </row>
    <row r="128" spans="2:18">
      <c r="B128" s="81" t="e">
        <f t="array" aca="1" ref="B128" ca="1">IF(ISBLANK(INDIRECT("B"&amp;ROW()-1))=1,MAX(OFFSET($B$121,0,0,ROW()-ROW($B$121),1))+COUNTBLANK(OFFSET($B$121,0,0,ROW()-ROW($B$121),1))+1,MAX(OFFSET($B$121,0,0,ROW()-ROW($B$121),1)+1))</f>
        <v>#VALUE!</v>
      </c>
      <c r="C128" s="81"/>
      <c r="D128" s="223"/>
      <c r="E128" s="81"/>
      <c r="F128" s="81"/>
      <c r="G128" s="224"/>
      <c r="H128" s="225"/>
      <c r="I128" s="226">
        <f t="shared" si="5"/>
        <v>0</v>
      </c>
      <c r="J128" s="227"/>
      <c r="K128" s="228"/>
      <c r="L128" s="229"/>
      <c r="M128" s="229"/>
      <c r="N128" s="229"/>
      <c r="O128" s="229"/>
      <c r="P128" s="229"/>
      <c r="Q128" s="229"/>
      <c r="R128" s="229"/>
    </row>
    <row r="129" spans="2:18">
      <c r="B129" s="81" t="e">
        <f t="array" aca="1" ref="B129" ca="1">IF(ISBLANK(INDIRECT("B"&amp;ROW()-1))=1,MAX(OFFSET($B$121,0,0,ROW()-ROW($B$121),1))+COUNTBLANK(OFFSET($B$121,0,0,ROW()-ROW($B$121),1))+1,MAX(OFFSET($B$121,0,0,ROW()-ROW($B$121),1)+1))</f>
        <v>#VALUE!</v>
      </c>
      <c r="C129" s="81"/>
      <c r="D129" s="223"/>
      <c r="E129" s="81"/>
      <c r="F129" s="81"/>
      <c r="G129" s="224"/>
      <c r="H129" s="225"/>
      <c r="I129" s="226">
        <f t="shared" si="5"/>
        <v>0</v>
      </c>
      <c r="J129" s="227"/>
      <c r="K129" s="228"/>
      <c r="L129" s="229"/>
      <c r="M129" s="229"/>
      <c r="N129" s="229"/>
      <c r="O129" s="229"/>
      <c r="P129" s="229"/>
      <c r="Q129" s="229"/>
      <c r="R129" s="229"/>
    </row>
    <row r="130" spans="2:18">
      <c r="B130" s="81" t="e">
        <f t="array" aca="1" ref="B130" ca="1">IF(ISBLANK(INDIRECT("B"&amp;ROW()-1))=1,MAX(OFFSET($B$121,0,0,ROW()-ROW($B$121),1))+COUNTBLANK(OFFSET($B$121,0,0,ROW()-ROW($B$121),1))+1,MAX(OFFSET($B$121,0,0,ROW()-ROW($B$121),1)+1))</f>
        <v>#VALUE!</v>
      </c>
      <c r="C130" s="81"/>
      <c r="D130" s="223"/>
      <c r="E130" s="81"/>
      <c r="F130" s="81"/>
      <c r="G130" s="224"/>
      <c r="H130" s="225"/>
      <c r="I130" s="226">
        <f t="shared" si="5"/>
        <v>0</v>
      </c>
      <c r="J130" s="227"/>
      <c r="K130" s="228"/>
      <c r="L130" s="229"/>
      <c r="M130" s="229"/>
      <c r="N130" s="229"/>
      <c r="O130" s="229"/>
      <c r="P130" s="229"/>
      <c r="Q130" s="229"/>
      <c r="R130" s="229"/>
    </row>
    <row r="131" spans="2:18" ht="30" customHeight="1">
      <c r="B131" s="210"/>
      <c r="C131" s="210"/>
      <c r="D131" s="215"/>
      <c r="E131" s="215"/>
      <c r="F131" s="215"/>
      <c r="G131" s="215"/>
      <c r="H131" s="236" t="s">
        <v>155</v>
      </c>
      <c r="I131" s="237">
        <f>SUM(I121:I130)</f>
        <v>400000</v>
      </c>
      <c r="J131" s="210"/>
      <c r="K131" s="210"/>
      <c r="L131" s="212"/>
      <c r="M131" s="212"/>
      <c r="N131" s="212"/>
      <c r="O131" s="212"/>
      <c r="P131" s="212"/>
      <c r="Q131" s="212"/>
      <c r="R131" s="212"/>
    </row>
    <row r="132" spans="2:18">
      <c r="B132" s="210"/>
      <c r="C132" s="210"/>
      <c r="D132" s="210"/>
      <c r="E132" s="210"/>
      <c r="F132" s="210"/>
      <c r="G132" s="210"/>
      <c r="H132" s="210"/>
      <c r="I132" s="216"/>
      <c r="J132" s="210"/>
      <c r="K132" s="210"/>
      <c r="L132" s="212"/>
      <c r="M132" s="212"/>
      <c r="N132" s="212"/>
      <c r="O132" s="212"/>
      <c r="P132" s="212"/>
      <c r="Q132" s="212"/>
      <c r="R132" s="212"/>
    </row>
    <row r="133" spans="2:18" ht="30" customHeight="1">
      <c r="B133" s="210"/>
      <c r="C133" s="210"/>
      <c r="D133" s="210"/>
      <c r="E133" s="210"/>
      <c r="F133" s="210"/>
      <c r="G133" s="210"/>
      <c r="H133" s="236" t="s">
        <v>182</v>
      </c>
      <c r="I133" s="226">
        <f>SUM($I$20,$I$71,$I$85,$I$99,$I$116,$I$131)</f>
        <v>119015901</v>
      </c>
      <c r="J133" s="210"/>
      <c r="K133" s="210"/>
      <c r="L133" s="212"/>
      <c r="M133" s="212"/>
      <c r="N133" s="212"/>
      <c r="O133" s="212"/>
      <c r="P133" s="212"/>
      <c r="Q133" s="212"/>
      <c r="R133" s="212"/>
    </row>
    <row r="134" spans="2:18"/>
    <row r="135" spans="2:18"/>
    <row r="136" spans="2:18"/>
    <row r="137" spans="2:18"/>
  </sheetData>
  <mergeCells count="3">
    <mergeCell ref="F3:K3"/>
    <mergeCell ref="F4:K4"/>
    <mergeCell ref="F5:K7"/>
  </mergeCells>
  <phoneticPr fontId="38"/>
  <dataValidations count="6">
    <dataValidation type="list" allowBlank="1" showInputMessage="1" showErrorMessage="1" sqref="D24:D70" xr:uid="{00000000-0002-0000-0500-000000000000}">
      <formula1>制作関係費</formula1>
      <formula2>0</formula2>
    </dataValidation>
    <dataValidation type="list" allowBlank="1" showInputMessage="1" showErrorMessage="1" sqref="D10:D19" xr:uid="{00000000-0002-0000-0500-000001000000}">
      <formula1>出演関係費</formula1>
      <formula2>0</formula2>
    </dataValidation>
    <dataValidation type="list" allowBlank="1" showInputMessage="1" showErrorMessage="1" sqref="D121:D130" xr:uid="{00000000-0002-0000-0500-000002000000}">
      <formula1>申請・報告に関する費用</formula1>
      <formula2>0</formula2>
    </dataValidation>
    <dataValidation type="list" allowBlank="1" showInputMessage="1" showErrorMessage="1" sqref="D104:D115" xr:uid="{00000000-0002-0000-0500-000003000000}">
      <formula1>広告・宣伝費</formula1>
      <formula2>0</formula2>
    </dataValidation>
    <dataValidation type="list" allowBlank="1" showInputMessage="1" showErrorMessage="1" sqref="D89:D98" xr:uid="{00000000-0002-0000-0500-000004000000}">
      <formula1>運営関係費</formula1>
      <formula2>0</formula2>
    </dataValidation>
    <dataValidation type="list" allowBlank="1" showInputMessage="1" showErrorMessage="1" sqref="D75:D84" xr:uid="{00000000-0002-0000-0500-000005000000}">
      <formula1>会場関係費</formula1>
      <formula2>0</formula2>
    </dataValidation>
  </dataValidations>
  <pageMargins left="0.75" right="0.75" top="1" bottom="1" header="0.51180555555555496" footer="0.51180555555555496"/>
  <pageSetup paperSize="9" scale="45" firstPageNumber="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6000000}">
          <x14:formula1>
            <xm:f>OFFSET(プルダウン一覧!$A$1,1,MATCH($D10,プルダウン一覧!$A$1:$AK$1,0)-1,COUNTA(OFFSET(プルダウン一覧!$A$1,1,MATCH($D10,プルダウン一覧!$A$1:$AK$1,0)-1,200,1)),1)</xm:f>
          </x14:formula1>
          <x14:formula2>
            <xm:f>0</xm:f>
          </x14:formula2>
          <xm:sqref>E10:E19 E24:E70 E75:E84 E89:E98 E104:E115 E121:E130</xm:sqref>
        </x14:dataValidation>
        <x14:dataValidation type="list" allowBlank="1" showInputMessage="1" showErrorMessage="1" xr:uid="{00000000-0002-0000-0500-000007000000}">
          <x14:formula1>
            <xm:f>プルダウン一覧!$A$11</xm:f>
          </x14:formula1>
          <x14:formula2>
            <xm:f>0</xm:f>
          </x14:formula2>
          <xm:sqref>J10:J19 J24:J70 J75:J84 J89:J98 J104:J115 J121:J130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163"/>
  <sheetViews>
    <sheetView showGridLines="0" topLeftCell="L148" zoomScale="115" zoomScaleNormal="115" workbookViewId="0">
      <selection activeCell="L159" sqref="L159"/>
    </sheetView>
  </sheetViews>
  <sheetFormatPr defaultColWidth="8.875" defaultRowHeight="18.75"/>
  <cols>
    <col min="1" max="1" width="8.875" style="246"/>
    <col min="2" max="2" width="19.5" style="246" customWidth="1"/>
    <col min="3" max="3" width="11.125" style="246" customWidth="1"/>
    <col min="4" max="4" width="14.5" style="246" customWidth="1"/>
    <col min="5" max="5" width="19.125" style="246" customWidth="1"/>
    <col min="6" max="6" width="15.625" style="246" customWidth="1"/>
    <col min="7" max="7" width="14.875" style="247" customWidth="1"/>
    <col min="8" max="8" width="14.875" style="246" customWidth="1"/>
    <col min="9" max="9" width="20.5" style="246" customWidth="1"/>
    <col min="10" max="10" width="3.5" style="246" customWidth="1"/>
    <col min="11" max="11" width="30.375" style="246" customWidth="1"/>
    <col min="12" max="12" width="43.125" style="246" customWidth="1"/>
    <col min="13" max="13" width="22.875" style="246" customWidth="1"/>
    <col min="14" max="14" width="27.875" style="246" customWidth="1"/>
    <col min="15" max="15" width="33.75" style="246" customWidth="1"/>
    <col min="16" max="16" width="16.5" style="246" customWidth="1"/>
    <col min="17" max="17" width="33.5" style="246" customWidth="1"/>
    <col min="18" max="18" width="26.75" style="246" customWidth="1"/>
    <col min="19" max="19" width="36.125" style="246" customWidth="1"/>
    <col min="20" max="20" width="19.875" style="246" customWidth="1"/>
    <col min="21" max="21" width="49.75" style="246" customWidth="1"/>
    <col min="22" max="22" width="29.5" style="246" customWidth="1"/>
    <col min="23" max="23" width="22.5" style="246" customWidth="1"/>
    <col min="24" max="24" width="35.875" style="246" customWidth="1"/>
    <col min="25" max="25" width="51" style="246" customWidth="1"/>
    <col min="26" max="26" width="8.875" style="246"/>
    <col min="27" max="27" width="12" style="246" customWidth="1"/>
    <col min="28" max="28" width="26.5" style="246" customWidth="1"/>
    <col min="29" max="29" width="46.25" style="246" customWidth="1"/>
    <col min="30" max="30" width="40.625" style="247" customWidth="1"/>
    <col min="31" max="35" width="8.875" style="247"/>
    <col min="36" max="36" width="39.375" style="246" customWidth="1"/>
    <col min="37" max="37" width="55.5" style="246" customWidth="1"/>
    <col min="38" max="1024" width="8.875" style="246"/>
  </cols>
  <sheetData>
    <row r="1" spans="1:37" s="254" customFormat="1" ht="16.5">
      <c r="A1" s="248" t="s">
        <v>95</v>
      </c>
      <c r="B1" s="249" t="s">
        <v>440</v>
      </c>
      <c r="C1" s="250" t="s">
        <v>27</v>
      </c>
      <c r="D1" s="250" t="s">
        <v>28</v>
      </c>
      <c r="E1" s="250" t="s">
        <v>23</v>
      </c>
      <c r="F1" s="250" t="s">
        <v>32</v>
      </c>
      <c r="G1" s="251" t="s">
        <v>441</v>
      </c>
      <c r="H1" s="250" t="s">
        <v>38</v>
      </c>
      <c r="I1" s="250" t="s">
        <v>39</v>
      </c>
      <c r="J1" s="252"/>
      <c r="K1" s="252" t="s">
        <v>35</v>
      </c>
      <c r="L1" s="252" t="s">
        <v>29</v>
      </c>
      <c r="M1" s="252" t="s">
        <v>193</v>
      </c>
      <c r="N1" s="252" t="s">
        <v>188</v>
      </c>
      <c r="O1" s="252" t="s">
        <v>53</v>
      </c>
      <c r="P1" s="252" t="s">
        <v>190</v>
      </c>
      <c r="Q1" s="252" t="s">
        <v>57</v>
      </c>
      <c r="R1" s="253" t="s">
        <v>442</v>
      </c>
      <c r="S1" s="253" t="s">
        <v>68</v>
      </c>
      <c r="T1" s="252" t="s">
        <v>24</v>
      </c>
      <c r="U1" s="252" t="s">
        <v>264</v>
      </c>
      <c r="V1" s="252" t="s">
        <v>263</v>
      </c>
      <c r="W1" s="252" t="s">
        <v>443</v>
      </c>
      <c r="X1" s="252" t="s">
        <v>70</v>
      </c>
      <c r="Y1" s="253" t="s">
        <v>203</v>
      </c>
      <c r="Z1" s="252" t="s">
        <v>444</v>
      </c>
      <c r="AA1" s="252" t="s">
        <v>63</v>
      </c>
      <c r="AB1" s="253" t="s">
        <v>266</v>
      </c>
      <c r="AC1" s="252" t="s">
        <v>66</v>
      </c>
      <c r="AD1" s="251" t="s">
        <v>441</v>
      </c>
      <c r="AE1" s="251" t="s">
        <v>445</v>
      </c>
      <c r="AF1" s="251" t="s">
        <v>446</v>
      </c>
      <c r="AG1" s="251" t="s">
        <v>447</v>
      </c>
      <c r="AH1" s="251" t="s">
        <v>448</v>
      </c>
      <c r="AI1" s="251" t="s">
        <v>38</v>
      </c>
      <c r="AJ1" s="253" t="s">
        <v>208</v>
      </c>
      <c r="AK1" s="253" t="s">
        <v>76</v>
      </c>
    </row>
    <row r="2" spans="1:37" s="256" customFormat="1" ht="16.5">
      <c r="A2" s="246" t="s">
        <v>102</v>
      </c>
      <c r="B2" s="250" t="s">
        <v>27</v>
      </c>
      <c r="C2" s="253" t="s">
        <v>35</v>
      </c>
      <c r="D2" s="253" t="s">
        <v>29</v>
      </c>
      <c r="E2" s="253" t="s">
        <v>24</v>
      </c>
      <c r="F2" s="253" t="s">
        <v>70</v>
      </c>
      <c r="G2" s="255" t="s">
        <v>441</v>
      </c>
      <c r="H2" s="253" t="s">
        <v>68</v>
      </c>
      <c r="I2" s="253" t="s">
        <v>208</v>
      </c>
      <c r="J2" s="246"/>
      <c r="K2" s="246" t="s">
        <v>144</v>
      </c>
      <c r="L2" s="246" t="s">
        <v>449</v>
      </c>
      <c r="M2" s="246" t="s">
        <v>450</v>
      </c>
      <c r="N2" s="246" t="s">
        <v>451</v>
      </c>
      <c r="O2" s="246" t="s">
        <v>452</v>
      </c>
      <c r="P2" s="246" t="s">
        <v>453</v>
      </c>
      <c r="Q2" s="246" t="s">
        <v>454</v>
      </c>
      <c r="R2" s="246" t="s">
        <v>455</v>
      </c>
      <c r="S2" s="246" t="s">
        <v>456</v>
      </c>
      <c r="T2" s="246" t="s">
        <v>457</v>
      </c>
      <c r="U2" s="246" t="s">
        <v>458</v>
      </c>
      <c r="V2" s="246" t="s">
        <v>459</v>
      </c>
      <c r="W2" s="256" t="s">
        <v>460</v>
      </c>
      <c r="X2" s="246" t="s">
        <v>461</v>
      </c>
      <c r="Y2" s="246" t="s">
        <v>462</v>
      </c>
      <c r="Z2" s="256" t="s">
        <v>460</v>
      </c>
      <c r="AA2" s="246" t="s">
        <v>463</v>
      </c>
      <c r="AB2" s="246" t="s">
        <v>464</v>
      </c>
      <c r="AC2" s="246" t="s">
        <v>235</v>
      </c>
      <c r="AD2" s="247" t="s">
        <v>465</v>
      </c>
      <c r="AE2" s="247" t="s">
        <v>466</v>
      </c>
      <c r="AF2" s="247" t="s">
        <v>467</v>
      </c>
      <c r="AG2" s="247" t="s">
        <v>468</v>
      </c>
      <c r="AH2" s="247" t="s">
        <v>469</v>
      </c>
      <c r="AI2" s="247" t="s">
        <v>470</v>
      </c>
      <c r="AJ2" s="246" t="s">
        <v>249</v>
      </c>
      <c r="AK2" s="246" t="s">
        <v>471</v>
      </c>
    </row>
    <row r="3" spans="1:37" s="256" customFormat="1" ht="16.5">
      <c r="A3" s="246" t="s">
        <v>218</v>
      </c>
      <c r="B3" s="250" t="s">
        <v>28</v>
      </c>
      <c r="C3" s="257"/>
      <c r="D3" s="253" t="s">
        <v>193</v>
      </c>
      <c r="E3" s="253" t="s">
        <v>264</v>
      </c>
      <c r="F3" s="253" t="s">
        <v>203</v>
      </c>
      <c r="G3" s="255" t="s">
        <v>445</v>
      </c>
      <c r="H3" s="257"/>
      <c r="I3" s="253" t="s">
        <v>76</v>
      </c>
      <c r="K3" s="246" t="s">
        <v>472</v>
      </c>
      <c r="L3" s="246" t="s">
        <v>473</v>
      </c>
      <c r="M3" s="246" t="s">
        <v>474</v>
      </c>
      <c r="N3" s="246" t="s">
        <v>475</v>
      </c>
      <c r="O3" s="246" t="s">
        <v>476</v>
      </c>
      <c r="P3" s="246" t="s">
        <v>477</v>
      </c>
      <c r="Q3" s="246" t="s">
        <v>478</v>
      </c>
      <c r="R3" s="246" t="s">
        <v>479</v>
      </c>
      <c r="S3" s="246" t="s">
        <v>480</v>
      </c>
      <c r="T3" s="246" t="s">
        <v>394</v>
      </c>
      <c r="U3" s="246" t="s">
        <v>481</v>
      </c>
      <c r="V3" s="246" t="s">
        <v>390</v>
      </c>
      <c r="X3" s="246" t="s">
        <v>482</v>
      </c>
      <c r="Y3" s="246" t="s">
        <v>483</v>
      </c>
      <c r="AA3" s="246" t="s">
        <v>484</v>
      </c>
      <c r="AB3" s="246" t="s">
        <v>485</v>
      </c>
      <c r="AC3" s="246" t="s">
        <v>165</v>
      </c>
      <c r="AD3" s="247" t="s">
        <v>486</v>
      </c>
      <c r="AE3" s="247" t="s">
        <v>487</v>
      </c>
      <c r="AF3" s="247" t="s">
        <v>488</v>
      </c>
      <c r="AG3" s="247" t="s">
        <v>489</v>
      </c>
      <c r="AH3" s="247" t="s">
        <v>490</v>
      </c>
      <c r="AI3" s="247" t="s">
        <v>491</v>
      </c>
      <c r="AK3" s="246" t="s">
        <v>250</v>
      </c>
    </row>
    <row r="4" spans="1:37" s="256" customFormat="1" ht="16.5">
      <c r="A4" s="246" t="s">
        <v>112</v>
      </c>
      <c r="B4" s="250" t="s">
        <v>23</v>
      </c>
      <c r="C4" s="257"/>
      <c r="D4" s="253" t="s">
        <v>188</v>
      </c>
      <c r="E4" s="253" t="s">
        <v>263</v>
      </c>
      <c r="F4" s="253" t="s">
        <v>444</v>
      </c>
      <c r="G4" s="255" t="s">
        <v>446</v>
      </c>
      <c r="H4" s="257"/>
      <c r="K4" s="246" t="s">
        <v>492</v>
      </c>
      <c r="L4" s="246" t="s">
        <v>493</v>
      </c>
      <c r="M4" s="246" t="s">
        <v>314</v>
      </c>
      <c r="N4" s="246" t="s">
        <v>494</v>
      </c>
      <c r="O4" s="246" t="s">
        <v>495</v>
      </c>
      <c r="P4" s="246" t="s">
        <v>496</v>
      </c>
      <c r="Q4" s="246" t="s">
        <v>497</v>
      </c>
      <c r="R4" s="246" t="s">
        <v>498</v>
      </c>
      <c r="S4" s="246" t="s">
        <v>499</v>
      </c>
      <c r="T4" s="246" t="s">
        <v>396</v>
      </c>
      <c r="U4" s="246" t="s">
        <v>500</v>
      </c>
      <c r="V4" s="246" t="s">
        <v>392</v>
      </c>
      <c r="X4" s="246" t="s">
        <v>405</v>
      </c>
      <c r="Y4" s="246" t="s">
        <v>409</v>
      </c>
      <c r="AA4" s="246" t="s">
        <v>413</v>
      </c>
      <c r="AB4" s="246" t="s">
        <v>501</v>
      </c>
      <c r="AD4" s="247" t="s">
        <v>349</v>
      </c>
      <c r="AE4" s="247" t="s">
        <v>502</v>
      </c>
      <c r="AF4" s="247"/>
      <c r="AG4" s="247" t="s">
        <v>236</v>
      </c>
      <c r="AH4" s="247"/>
      <c r="AI4" s="247" t="s">
        <v>503</v>
      </c>
    </row>
    <row r="5" spans="1:37" s="256" customFormat="1" ht="16.5">
      <c r="A5" s="246" t="s">
        <v>504</v>
      </c>
      <c r="B5" s="250" t="s">
        <v>32</v>
      </c>
      <c r="C5" s="257"/>
      <c r="D5" s="253" t="s">
        <v>53</v>
      </c>
      <c r="E5" s="253" t="s">
        <v>443</v>
      </c>
      <c r="F5" s="253" t="s">
        <v>63</v>
      </c>
      <c r="G5" s="255" t="s">
        <v>447</v>
      </c>
      <c r="H5" s="257"/>
      <c r="K5" s="246" t="s">
        <v>505</v>
      </c>
      <c r="L5" s="246" t="s">
        <v>506</v>
      </c>
      <c r="M5" s="246" t="s">
        <v>507</v>
      </c>
      <c r="N5" s="246" t="s">
        <v>508</v>
      </c>
      <c r="O5" s="246" t="s">
        <v>509</v>
      </c>
      <c r="P5" s="246" t="s">
        <v>510</v>
      </c>
      <c r="Q5" s="246" t="s">
        <v>511</v>
      </c>
      <c r="S5" s="246" t="s">
        <v>247</v>
      </c>
      <c r="T5" s="246" t="s">
        <v>512</v>
      </c>
      <c r="U5" s="246" t="s">
        <v>513</v>
      </c>
      <c r="V5" s="246" t="s">
        <v>514</v>
      </c>
      <c r="X5" s="246" t="s">
        <v>403</v>
      </c>
      <c r="Y5" s="246" t="s">
        <v>411</v>
      </c>
      <c r="AA5" s="246" t="s">
        <v>515</v>
      </c>
      <c r="AB5" s="246" t="s">
        <v>407</v>
      </c>
      <c r="AD5" s="247" t="s">
        <v>516</v>
      </c>
      <c r="AE5" s="247"/>
      <c r="AF5" s="247"/>
      <c r="AG5" s="247" t="s">
        <v>517</v>
      </c>
      <c r="AH5" s="247"/>
      <c r="AI5" s="247"/>
    </row>
    <row r="6" spans="1:37" s="256" customFormat="1" ht="16.5">
      <c r="A6" s="246" t="s">
        <v>130</v>
      </c>
      <c r="B6" s="250" t="s">
        <v>38</v>
      </c>
      <c r="D6" s="253" t="s">
        <v>190</v>
      </c>
      <c r="F6" s="253" t="s">
        <v>266</v>
      </c>
      <c r="G6" s="255" t="s">
        <v>448</v>
      </c>
      <c r="H6" s="257"/>
      <c r="K6" s="246" t="s">
        <v>518</v>
      </c>
      <c r="L6" s="246" t="s">
        <v>519</v>
      </c>
      <c r="M6" s="246" t="s">
        <v>388</v>
      </c>
      <c r="N6" s="246" t="s">
        <v>520</v>
      </c>
      <c r="O6" s="246" t="s">
        <v>521</v>
      </c>
      <c r="P6" s="246" t="s">
        <v>233</v>
      </c>
      <c r="Q6" s="246" t="s">
        <v>522</v>
      </c>
      <c r="S6" s="246" t="s">
        <v>433</v>
      </c>
      <c r="T6" s="246" t="s">
        <v>168</v>
      </c>
      <c r="U6" s="246" t="s">
        <v>523</v>
      </c>
      <c r="V6" s="246" t="s">
        <v>524</v>
      </c>
      <c r="X6" s="246" t="s">
        <v>525</v>
      </c>
      <c r="Y6" s="246" t="s">
        <v>526</v>
      </c>
      <c r="AA6" s="246" t="s">
        <v>527</v>
      </c>
      <c r="AB6" s="246" t="s">
        <v>528</v>
      </c>
      <c r="AD6" s="247" t="s">
        <v>529</v>
      </c>
      <c r="AE6" s="247"/>
      <c r="AF6" s="247"/>
      <c r="AG6" s="247"/>
      <c r="AH6" s="247"/>
      <c r="AI6" s="247"/>
    </row>
    <row r="7" spans="1:37" s="256" customFormat="1" ht="16.5">
      <c r="B7" s="250" t="s">
        <v>39</v>
      </c>
      <c r="D7" s="253" t="s">
        <v>66</v>
      </c>
      <c r="G7" s="255" t="s">
        <v>38</v>
      </c>
      <c r="H7" s="257"/>
      <c r="K7" s="246" t="s">
        <v>530</v>
      </c>
      <c r="L7" s="246" t="s">
        <v>531</v>
      </c>
      <c r="M7" s="246" t="s">
        <v>532</v>
      </c>
      <c r="N7" s="246" t="s">
        <v>533</v>
      </c>
      <c r="O7" s="246" t="s">
        <v>534</v>
      </c>
      <c r="P7" s="246" t="s">
        <v>535</v>
      </c>
      <c r="Q7" s="246" t="s">
        <v>536</v>
      </c>
      <c r="S7" s="246" t="s">
        <v>248</v>
      </c>
      <c r="T7" s="246" t="s">
        <v>537</v>
      </c>
      <c r="U7" s="246" t="s">
        <v>538</v>
      </c>
      <c r="V7" s="246" t="s">
        <v>539</v>
      </c>
      <c r="X7" s="246" t="s">
        <v>540</v>
      </c>
      <c r="Y7" s="246" t="s">
        <v>541</v>
      </c>
      <c r="AA7" s="246" t="s">
        <v>542</v>
      </c>
      <c r="AB7" s="246" t="s">
        <v>543</v>
      </c>
      <c r="AD7" s="247" t="s">
        <v>544</v>
      </c>
      <c r="AE7" s="247"/>
      <c r="AF7" s="247"/>
      <c r="AG7" s="247"/>
      <c r="AH7" s="247"/>
      <c r="AI7" s="247"/>
    </row>
    <row r="8" spans="1:37" s="256" customFormat="1" ht="16.5">
      <c r="D8" s="253" t="s">
        <v>57</v>
      </c>
      <c r="G8" s="255" t="s">
        <v>130</v>
      </c>
      <c r="H8" s="257"/>
      <c r="K8" s="246" t="s">
        <v>545</v>
      </c>
      <c r="L8" s="246" t="s">
        <v>546</v>
      </c>
      <c r="M8" s="246" t="s">
        <v>547</v>
      </c>
      <c r="N8" s="246" t="s">
        <v>548</v>
      </c>
      <c r="O8" s="246" t="s">
        <v>549</v>
      </c>
      <c r="Q8" s="246" t="s">
        <v>550</v>
      </c>
      <c r="S8" s="246" t="s">
        <v>418</v>
      </c>
      <c r="U8" s="246" t="s">
        <v>551</v>
      </c>
      <c r="V8" s="246" t="s">
        <v>552</v>
      </c>
      <c r="X8" s="246" t="s">
        <v>553</v>
      </c>
      <c r="Y8" s="246" t="s">
        <v>245</v>
      </c>
      <c r="AA8" s="246" t="s">
        <v>554</v>
      </c>
      <c r="AB8" s="246" t="s">
        <v>555</v>
      </c>
      <c r="AD8" s="247" t="s">
        <v>556</v>
      </c>
      <c r="AE8" s="247"/>
      <c r="AF8" s="247"/>
      <c r="AG8" s="247"/>
      <c r="AH8" s="247"/>
      <c r="AI8" s="247"/>
    </row>
    <row r="9" spans="1:37" s="256" customFormat="1" ht="16.5">
      <c r="D9" s="253" t="s">
        <v>442</v>
      </c>
      <c r="G9" s="247"/>
      <c r="K9" s="246" t="s">
        <v>557</v>
      </c>
      <c r="L9" s="246" t="s">
        <v>558</v>
      </c>
      <c r="M9" s="246" t="s">
        <v>559</v>
      </c>
      <c r="N9" s="246" t="s">
        <v>560</v>
      </c>
      <c r="O9" s="246" t="s">
        <v>561</v>
      </c>
      <c r="Q9" s="246" t="s">
        <v>562</v>
      </c>
      <c r="S9" s="246" t="s">
        <v>563</v>
      </c>
      <c r="U9" s="246" t="s">
        <v>564</v>
      </c>
      <c r="V9" s="246" t="s">
        <v>565</v>
      </c>
      <c r="X9" s="246" t="s">
        <v>566</v>
      </c>
      <c r="Y9" s="246" t="s">
        <v>567</v>
      </c>
      <c r="AA9" s="246" t="s">
        <v>568</v>
      </c>
      <c r="AB9" s="246" t="s">
        <v>569</v>
      </c>
      <c r="AD9" s="247" t="s">
        <v>570</v>
      </c>
      <c r="AE9" s="247"/>
      <c r="AF9" s="247"/>
      <c r="AG9" s="247"/>
      <c r="AH9" s="247"/>
      <c r="AI9" s="247"/>
    </row>
    <row r="10" spans="1:37" s="256" customFormat="1" ht="16.5">
      <c r="A10" s="246" t="s">
        <v>142</v>
      </c>
      <c r="G10" s="247"/>
      <c r="K10" s="246" t="s">
        <v>571</v>
      </c>
      <c r="L10" s="246" t="s">
        <v>572</v>
      </c>
      <c r="M10" s="246" t="s">
        <v>312</v>
      </c>
      <c r="N10" s="246" t="s">
        <v>573</v>
      </c>
      <c r="O10" s="246" t="s">
        <v>574</v>
      </c>
      <c r="Q10" s="246" t="s">
        <v>575</v>
      </c>
      <c r="S10" s="246" t="s">
        <v>421</v>
      </c>
      <c r="U10" s="246" t="s">
        <v>576</v>
      </c>
      <c r="X10" s="246" t="s">
        <v>577</v>
      </c>
      <c r="Y10" s="246" t="s">
        <v>578</v>
      </c>
      <c r="AA10" s="246" t="s">
        <v>415</v>
      </c>
      <c r="AD10" s="247" t="s">
        <v>579</v>
      </c>
      <c r="AE10" s="247"/>
      <c r="AF10" s="247"/>
      <c r="AG10" s="247"/>
      <c r="AH10" s="247"/>
      <c r="AI10" s="247"/>
    </row>
    <row r="11" spans="1:37" s="256" customFormat="1" ht="16.5">
      <c r="A11" s="246" t="s">
        <v>146</v>
      </c>
      <c r="G11" s="247"/>
      <c r="K11" s="246" t="s">
        <v>580</v>
      </c>
      <c r="L11" s="246" t="s">
        <v>581</v>
      </c>
      <c r="M11" s="246" t="s">
        <v>582</v>
      </c>
      <c r="N11" s="246" t="s">
        <v>583</v>
      </c>
      <c r="O11" s="246" t="s">
        <v>584</v>
      </c>
      <c r="Q11" s="246" t="s">
        <v>585</v>
      </c>
      <c r="S11" s="246" t="s">
        <v>423</v>
      </c>
      <c r="U11" s="246" t="s">
        <v>586</v>
      </c>
      <c r="X11" s="246" t="s">
        <v>587</v>
      </c>
      <c r="Y11" s="246" t="s">
        <v>588</v>
      </c>
      <c r="AA11" s="246" t="s">
        <v>589</v>
      </c>
      <c r="AD11" s="247"/>
      <c r="AE11" s="247"/>
      <c r="AF11" s="247"/>
      <c r="AG11" s="247"/>
      <c r="AH11" s="247"/>
      <c r="AI11" s="247"/>
    </row>
    <row r="12" spans="1:37" s="256" customFormat="1" ht="16.5">
      <c r="G12" s="247"/>
      <c r="K12" s="246" t="s">
        <v>303</v>
      </c>
      <c r="L12" s="246" t="s">
        <v>590</v>
      </c>
      <c r="M12" s="246" t="s">
        <v>591</v>
      </c>
      <c r="N12" s="246" t="s">
        <v>592</v>
      </c>
      <c r="O12" s="246" t="s">
        <v>593</v>
      </c>
      <c r="Q12" s="246" t="s">
        <v>594</v>
      </c>
      <c r="S12" s="246" t="s">
        <v>595</v>
      </c>
      <c r="U12" s="246" t="s">
        <v>596</v>
      </c>
      <c r="X12" s="246" t="s">
        <v>597</v>
      </c>
      <c r="Y12" s="246" t="s">
        <v>598</v>
      </c>
      <c r="AA12" s="246" t="s">
        <v>172</v>
      </c>
      <c r="AD12" s="247"/>
      <c r="AE12" s="247"/>
      <c r="AF12" s="247"/>
      <c r="AG12" s="247"/>
      <c r="AH12" s="247"/>
      <c r="AI12" s="247"/>
    </row>
    <row r="13" spans="1:37" s="256" customFormat="1" ht="16.5">
      <c r="A13" s="246" t="s">
        <v>599</v>
      </c>
      <c r="G13" s="247"/>
      <c r="K13" s="246" t="s">
        <v>600</v>
      </c>
      <c r="L13" s="246" t="s">
        <v>601</v>
      </c>
      <c r="M13" s="246" t="s">
        <v>602</v>
      </c>
      <c r="N13" s="246" t="s">
        <v>603</v>
      </c>
      <c r="O13" s="246" t="s">
        <v>604</v>
      </c>
      <c r="Q13" s="246" t="s">
        <v>161</v>
      </c>
      <c r="S13" s="246" t="s">
        <v>605</v>
      </c>
      <c r="U13" s="246" t="s">
        <v>606</v>
      </c>
      <c r="X13" s="246" t="s">
        <v>244</v>
      </c>
      <c r="Y13" s="246" t="s">
        <v>607</v>
      </c>
      <c r="AA13" s="246" t="s">
        <v>608</v>
      </c>
      <c r="AD13" s="247"/>
      <c r="AE13" s="247"/>
      <c r="AF13" s="247"/>
      <c r="AG13" s="247"/>
      <c r="AH13" s="247"/>
      <c r="AI13" s="247"/>
    </row>
    <row r="14" spans="1:37" s="256" customFormat="1" ht="16.5">
      <c r="A14" s="256" t="s">
        <v>609</v>
      </c>
      <c r="G14" s="247"/>
      <c r="K14" s="246" t="s">
        <v>610</v>
      </c>
      <c r="L14" s="246" t="s">
        <v>611</v>
      </c>
      <c r="M14" s="246" t="s">
        <v>489</v>
      </c>
      <c r="N14" s="246" t="s">
        <v>612</v>
      </c>
      <c r="O14" s="246" t="s">
        <v>613</v>
      </c>
      <c r="Q14" s="246" t="s">
        <v>614</v>
      </c>
      <c r="S14" s="246" t="s">
        <v>615</v>
      </c>
      <c r="U14" s="246" t="s">
        <v>616</v>
      </c>
      <c r="X14" s="246" t="s">
        <v>174</v>
      </c>
      <c r="AA14" s="246" t="s">
        <v>617</v>
      </c>
      <c r="AD14" s="247"/>
      <c r="AE14" s="247"/>
      <c r="AF14" s="247"/>
      <c r="AG14" s="247"/>
      <c r="AH14" s="247"/>
      <c r="AI14" s="247"/>
    </row>
    <row r="15" spans="1:37" s="256" customFormat="1" ht="16.5">
      <c r="G15" s="247"/>
      <c r="K15" s="246" t="s">
        <v>618</v>
      </c>
      <c r="L15" s="246" t="s">
        <v>619</v>
      </c>
      <c r="M15" s="246" t="s">
        <v>620</v>
      </c>
      <c r="N15" s="246" t="s">
        <v>621</v>
      </c>
      <c r="O15" s="246" t="s">
        <v>622</v>
      </c>
      <c r="Q15" s="246" t="s">
        <v>163</v>
      </c>
      <c r="S15" s="246" t="s">
        <v>623</v>
      </c>
      <c r="U15" s="246" t="s">
        <v>624</v>
      </c>
      <c r="X15" s="246" t="s">
        <v>625</v>
      </c>
      <c r="AA15" s="246" t="s">
        <v>626</v>
      </c>
      <c r="AD15" s="247"/>
      <c r="AE15" s="247"/>
      <c r="AF15" s="247"/>
      <c r="AG15" s="247"/>
      <c r="AH15" s="247"/>
      <c r="AI15" s="247"/>
    </row>
    <row r="16" spans="1:37" s="256" customFormat="1" ht="16.5">
      <c r="G16" s="247"/>
      <c r="K16" s="246" t="s">
        <v>627</v>
      </c>
      <c r="L16" s="246" t="s">
        <v>628</v>
      </c>
      <c r="M16" s="246" t="s">
        <v>517</v>
      </c>
      <c r="N16" s="246" t="s">
        <v>629</v>
      </c>
      <c r="O16" s="246" t="s">
        <v>630</v>
      </c>
      <c r="S16" s="246" t="s">
        <v>631</v>
      </c>
      <c r="U16" s="246" t="s">
        <v>632</v>
      </c>
      <c r="X16" s="246" t="s">
        <v>633</v>
      </c>
      <c r="AD16" s="247"/>
      <c r="AE16" s="247"/>
      <c r="AF16" s="247"/>
      <c r="AG16" s="247"/>
      <c r="AH16" s="247"/>
      <c r="AI16" s="247"/>
    </row>
    <row r="17" spans="7:35" s="256" customFormat="1" ht="16.5">
      <c r="G17" s="247"/>
      <c r="K17" s="246" t="s">
        <v>634</v>
      </c>
      <c r="L17" s="246" t="s">
        <v>635</v>
      </c>
      <c r="M17" s="246" t="s">
        <v>636</v>
      </c>
      <c r="N17" s="246" t="s">
        <v>637</v>
      </c>
      <c r="O17" s="246" t="s">
        <v>638</v>
      </c>
      <c r="S17" s="246" t="s">
        <v>639</v>
      </c>
      <c r="U17" s="246" t="s">
        <v>640</v>
      </c>
      <c r="X17" s="246" t="s">
        <v>641</v>
      </c>
      <c r="AD17" s="247"/>
      <c r="AE17" s="247"/>
      <c r="AF17" s="247"/>
      <c r="AG17" s="247"/>
      <c r="AH17" s="247"/>
      <c r="AI17" s="247"/>
    </row>
    <row r="18" spans="7:35" s="256" customFormat="1" ht="16.5">
      <c r="G18" s="247"/>
      <c r="K18" s="246" t="s">
        <v>642</v>
      </c>
      <c r="L18" s="246" t="s">
        <v>643</v>
      </c>
      <c r="M18" s="246" t="s">
        <v>644</v>
      </c>
      <c r="N18" s="246" t="s">
        <v>645</v>
      </c>
      <c r="O18" s="246" t="s">
        <v>327</v>
      </c>
      <c r="S18" s="246" t="s">
        <v>646</v>
      </c>
      <c r="U18" s="246" t="s">
        <v>398</v>
      </c>
      <c r="X18" s="246" t="s">
        <v>647</v>
      </c>
      <c r="AD18" s="247"/>
      <c r="AE18" s="247"/>
      <c r="AF18" s="247"/>
      <c r="AG18" s="247"/>
      <c r="AH18" s="247"/>
      <c r="AI18" s="247"/>
    </row>
    <row r="19" spans="7:35" s="256" customFormat="1" ht="16.5">
      <c r="G19" s="247"/>
      <c r="K19" s="246" t="s">
        <v>648</v>
      </c>
      <c r="L19" s="246" t="s">
        <v>649</v>
      </c>
      <c r="M19" s="246" t="s">
        <v>650</v>
      </c>
      <c r="N19" s="246" t="s">
        <v>651</v>
      </c>
      <c r="O19" s="246" t="s">
        <v>368</v>
      </c>
      <c r="S19" s="246" t="s">
        <v>652</v>
      </c>
      <c r="U19" s="246" t="s">
        <v>653</v>
      </c>
      <c r="X19" s="246" t="s">
        <v>654</v>
      </c>
      <c r="AD19" s="247"/>
      <c r="AE19" s="247"/>
      <c r="AF19" s="247"/>
      <c r="AG19" s="247"/>
      <c r="AH19" s="247"/>
      <c r="AI19" s="247"/>
    </row>
    <row r="20" spans="7:35" s="256" customFormat="1" ht="16.5">
      <c r="G20" s="247"/>
      <c r="K20" s="246" t="s">
        <v>655</v>
      </c>
      <c r="L20" s="246" t="s">
        <v>656</v>
      </c>
      <c r="M20" s="246" t="s">
        <v>657</v>
      </c>
      <c r="N20" s="246" t="s">
        <v>366</v>
      </c>
      <c r="O20" s="246" t="s">
        <v>658</v>
      </c>
      <c r="S20" s="246" t="s">
        <v>659</v>
      </c>
      <c r="X20" s="246" t="s">
        <v>660</v>
      </c>
      <c r="AD20" s="247"/>
      <c r="AE20" s="247"/>
      <c r="AF20" s="247"/>
      <c r="AG20" s="247"/>
      <c r="AH20" s="247"/>
      <c r="AI20" s="247"/>
    </row>
    <row r="21" spans="7:35" s="256" customFormat="1" ht="16.5">
      <c r="G21" s="247"/>
      <c r="K21" s="246" t="s">
        <v>661</v>
      </c>
      <c r="L21" s="246" t="s">
        <v>662</v>
      </c>
      <c r="M21" s="246" t="s">
        <v>236</v>
      </c>
      <c r="N21" s="246" t="s">
        <v>663</v>
      </c>
      <c r="O21" s="246" t="s">
        <v>361</v>
      </c>
      <c r="S21" s="246" t="s">
        <v>664</v>
      </c>
      <c r="AD21" s="247"/>
      <c r="AE21" s="247"/>
      <c r="AF21" s="247"/>
      <c r="AG21" s="247"/>
      <c r="AH21" s="247"/>
      <c r="AI21" s="247"/>
    </row>
    <row r="22" spans="7:35" s="256" customFormat="1" ht="16.5">
      <c r="G22" s="247"/>
      <c r="K22" s="246" t="s">
        <v>665</v>
      </c>
      <c r="L22" s="246" t="s">
        <v>666</v>
      </c>
      <c r="M22" s="246" t="s">
        <v>667</v>
      </c>
      <c r="N22" s="246" t="s">
        <v>668</v>
      </c>
      <c r="O22" s="246" t="s">
        <v>669</v>
      </c>
      <c r="S22" s="246" t="s">
        <v>670</v>
      </c>
      <c r="AD22" s="247"/>
      <c r="AE22" s="247"/>
      <c r="AF22" s="247"/>
      <c r="AG22" s="247"/>
      <c r="AH22" s="247"/>
      <c r="AI22" s="247"/>
    </row>
    <row r="23" spans="7:35" s="256" customFormat="1" ht="16.5">
      <c r="G23" s="247"/>
      <c r="K23" s="246" t="s">
        <v>671</v>
      </c>
      <c r="L23" s="246" t="s">
        <v>672</v>
      </c>
      <c r="M23" s="246" t="s">
        <v>466</v>
      </c>
      <c r="N23" s="246" t="s">
        <v>673</v>
      </c>
      <c r="O23" s="246" t="s">
        <v>373</v>
      </c>
      <c r="S23" s="246" t="s">
        <v>674</v>
      </c>
      <c r="AD23" s="247"/>
      <c r="AE23" s="247"/>
      <c r="AF23" s="247"/>
      <c r="AG23" s="247"/>
      <c r="AH23" s="247"/>
      <c r="AI23" s="247"/>
    </row>
    <row r="24" spans="7:35" s="256" customFormat="1" ht="16.5">
      <c r="G24" s="247"/>
      <c r="K24" s="246" t="s">
        <v>675</v>
      </c>
      <c r="L24" s="246" t="s">
        <v>676</v>
      </c>
      <c r="M24" s="246" t="s">
        <v>677</v>
      </c>
      <c r="N24" s="246" t="s">
        <v>678</v>
      </c>
      <c r="O24" s="246" t="s">
        <v>679</v>
      </c>
      <c r="S24" s="246" t="s">
        <v>680</v>
      </c>
      <c r="AD24" s="247"/>
      <c r="AE24" s="247"/>
      <c r="AF24" s="247"/>
      <c r="AG24" s="247"/>
      <c r="AH24" s="247"/>
      <c r="AI24" s="247"/>
    </row>
    <row r="25" spans="7:35" s="256" customFormat="1" ht="16.5">
      <c r="G25" s="247"/>
      <c r="K25" s="246" t="s">
        <v>681</v>
      </c>
      <c r="L25" s="246" t="s">
        <v>682</v>
      </c>
      <c r="M25" s="246" t="s">
        <v>683</v>
      </c>
      <c r="N25" s="246" t="s">
        <v>356</v>
      </c>
      <c r="O25" s="246" t="s">
        <v>322</v>
      </c>
      <c r="S25" s="246" t="s">
        <v>684</v>
      </c>
      <c r="AD25" s="247"/>
      <c r="AE25" s="247"/>
      <c r="AF25" s="247"/>
      <c r="AG25" s="247"/>
      <c r="AH25" s="247"/>
      <c r="AI25" s="247"/>
    </row>
    <row r="26" spans="7:35" s="256" customFormat="1" ht="16.5">
      <c r="G26" s="247"/>
      <c r="K26" s="246" t="s">
        <v>685</v>
      </c>
      <c r="L26" s="246" t="s">
        <v>686</v>
      </c>
      <c r="N26" s="246" t="s">
        <v>358</v>
      </c>
      <c r="O26" s="246" t="s">
        <v>687</v>
      </c>
      <c r="S26" s="246" t="s">
        <v>688</v>
      </c>
      <c r="AD26" s="247"/>
      <c r="AE26" s="247"/>
      <c r="AF26" s="247"/>
      <c r="AG26" s="247"/>
      <c r="AH26" s="247"/>
      <c r="AI26" s="247"/>
    </row>
    <row r="27" spans="7:35" s="256" customFormat="1" ht="16.5">
      <c r="G27" s="247"/>
      <c r="K27" s="246" t="s">
        <v>226</v>
      </c>
      <c r="L27" s="246" t="s">
        <v>689</v>
      </c>
      <c r="N27" s="246" t="s">
        <v>690</v>
      </c>
      <c r="O27" s="246" t="s">
        <v>691</v>
      </c>
      <c r="S27" s="246" t="s">
        <v>692</v>
      </c>
      <c r="AD27" s="247"/>
      <c r="AE27" s="247"/>
      <c r="AF27" s="247"/>
      <c r="AG27" s="247"/>
      <c r="AH27" s="247"/>
      <c r="AI27" s="247"/>
    </row>
    <row r="28" spans="7:35" s="256" customFormat="1" ht="16.5">
      <c r="G28" s="247"/>
      <c r="K28" s="246" t="s">
        <v>147</v>
      </c>
      <c r="L28" s="246" t="s">
        <v>693</v>
      </c>
      <c r="N28" s="246" t="s">
        <v>347</v>
      </c>
      <c r="O28" s="246" t="s">
        <v>694</v>
      </c>
      <c r="S28" s="246" t="s">
        <v>695</v>
      </c>
      <c r="AD28" s="247"/>
      <c r="AE28" s="247"/>
      <c r="AF28" s="247"/>
      <c r="AG28" s="247"/>
      <c r="AH28" s="247"/>
      <c r="AI28" s="247"/>
    </row>
    <row r="29" spans="7:35" s="256" customFormat="1" ht="16.5">
      <c r="G29" s="247"/>
      <c r="K29" s="246" t="s">
        <v>696</v>
      </c>
      <c r="L29" s="246" t="s">
        <v>697</v>
      </c>
      <c r="N29" s="246" t="s">
        <v>349</v>
      </c>
      <c r="O29" s="246" t="s">
        <v>698</v>
      </c>
      <c r="S29" s="246" t="s">
        <v>699</v>
      </c>
      <c r="AD29" s="247"/>
      <c r="AE29" s="247"/>
      <c r="AF29" s="247"/>
      <c r="AG29" s="247"/>
      <c r="AH29" s="247"/>
      <c r="AI29" s="247"/>
    </row>
    <row r="30" spans="7:35" s="256" customFormat="1" ht="16.5">
      <c r="G30" s="247"/>
      <c r="K30" s="246" t="s">
        <v>700</v>
      </c>
      <c r="L30" s="246" t="s">
        <v>701</v>
      </c>
      <c r="N30" s="246" t="s">
        <v>352</v>
      </c>
      <c r="O30" s="246" t="s">
        <v>345</v>
      </c>
      <c r="S30" s="246" t="s">
        <v>702</v>
      </c>
      <c r="AD30" s="247"/>
      <c r="AE30" s="247"/>
      <c r="AF30" s="247"/>
      <c r="AG30" s="247"/>
      <c r="AH30" s="247"/>
      <c r="AI30" s="247"/>
    </row>
    <row r="31" spans="7:35" s="256" customFormat="1" ht="16.5">
      <c r="G31" s="247"/>
      <c r="K31" s="246" t="s">
        <v>152</v>
      </c>
      <c r="L31" s="246" t="s">
        <v>703</v>
      </c>
      <c r="N31" s="246" t="s">
        <v>316</v>
      </c>
      <c r="O31" s="246" t="s">
        <v>704</v>
      </c>
      <c r="S31" s="246" t="s">
        <v>705</v>
      </c>
      <c r="AD31" s="247"/>
      <c r="AE31" s="247"/>
      <c r="AF31" s="247"/>
      <c r="AG31" s="247"/>
      <c r="AH31" s="247"/>
      <c r="AI31" s="247"/>
    </row>
    <row r="32" spans="7:35" s="256" customFormat="1" ht="16.5">
      <c r="G32" s="247"/>
      <c r="K32" s="246" t="s">
        <v>706</v>
      </c>
      <c r="L32" s="246" t="s">
        <v>707</v>
      </c>
      <c r="N32" s="246" t="s">
        <v>318</v>
      </c>
      <c r="O32" s="246" t="s">
        <v>708</v>
      </c>
      <c r="S32" s="246" t="s">
        <v>709</v>
      </c>
      <c r="AD32" s="247"/>
      <c r="AE32" s="247"/>
      <c r="AF32" s="247"/>
      <c r="AG32" s="247"/>
      <c r="AH32" s="247"/>
      <c r="AI32" s="247"/>
    </row>
    <row r="33" spans="7:35" s="256" customFormat="1" ht="16.5">
      <c r="G33" s="247"/>
      <c r="K33" s="246" t="s">
        <v>710</v>
      </c>
      <c r="L33" s="246" t="s">
        <v>711</v>
      </c>
      <c r="N33" s="246" t="s">
        <v>712</v>
      </c>
      <c r="O33" s="246" t="s">
        <v>713</v>
      </c>
      <c r="S33" s="246" t="s">
        <v>177</v>
      </c>
      <c r="AD33" s="247"/>
      <c r="AE33" s="247"/>
      <c r="AF33" s="247"/>
      <c r="AG33" s="247"/>
      <c r="AH33" s="247"/>
      <c r="AI33" s="247"/>
    </row>
    <row r="34" spans="7:35" s="256" customFormat="1" ht="16.5">
      <c r="G34" s="247"/>
      <c r="L34" s="246" t="s">
        <v>714</v>
      </c>
      <c r="N34" s="246" t="s">
        <v>715</v>
      </c>
      <c r="O34" s="246" t="s">
        <v>377</v>
      </c>
      <c r="S34" s="246" t="s">
        <v>716</v>
      </c>
      <c r="AD34" s="247"/>
      <c r="AE34" s="247"/>
      <c r="AF34" s="247"/>
      <c r="AG34" s="247"/>
      <c r="AH34" s="247"/>
      <c r="AI34" s="247"/>
    </row>
    <row r="35" spans="7:35" s="256" customFormat="1" ht="16.5">
      <c r="G35" s="247"/>
      <c r="L35" s="246" t="s">
        <v>717</v>
      </c>
      <c r="N35" s="246" t="s">
        <v>718</v>
      </c>
      <c r="O35" s="246" t="s">
        <v>337</v>
      </c>
      <c r="S35" s="246" t="s">
        <v>719</v>
      </c>
      <c r="AD35" s="247"/>
      <c r="AE35" s="247"/>
      <c r="AF35" s="247"/>
      <c r="AG35" s="247"/>
      <c r="AH35" s="247"/>
      <c r="AI35" s="247"/>
    </row>
    <row r="36" spans="7:35" s="256" customFormat="1" ht="16.5">
      <c r="G36" s="247"/>
      <c r="L36" s="246" t="s">
        <v>720</v>
      </c>
      <c r="N36" s="246" t="s">
        <v>721</v>
      </c>
      <c r="O36" s="246" t="s">
        <v>722</v>
      </c>
      <c r="S36" s="246" t="s">
        <v>723</v>
      </c>
      <c r="AD36" s="247"/>
      <c r="AE36" s="247"/>
      <c r="AF36" s="247"/>
      <c r="AG36" s="247"/>
      <c r="AH36" s="247"/>
      <c r="AI36" s="247"/>
    </row>
    <row r="37" spans="7:35" s="256" customFormat="1" ht="16.5">
      <c r="G37" s="247"/>
      <c r="L37" s="246" t="s">
        <v>724</v>
      </c>
      <c r="N37" s="246" t="s">
        <v>725</v>
      </c>
      <c r="O37" s="246" t="s">
        <v>726</v>
      </c>
      <c r="S37" s="246" t="s">
        <v>727</v>
      </c>
      <c r="AD37" s="247"/>
      <c r="AE37" s="247"/>
      <c r="AF37" s="247"/>
      <c r="AG37" s="247"/>
      <c r="AH37" s="247"/>
      <c r="AI37" s="247"/>
    </row>
    <row r="38" spans="7:35" s="256" customFormat="1" ht="16.5">
      <c r="G38" s="247"/>
      <c r="L38" s="246" t="s">
        <v>728</v>
      </c>
      <c r="N38" s="246" t="s">
        <v>320</v>
      </c>
      <c r="O38" s="246" t="s">
        <v>729</v>
      </c>
      <c r="S38" s="246" t="s">
        <v>425</v>
      </c>
      <c r="AD38" s="247"/>
      <c r="AE38" s="247"/>
      <c r="AF38" s="247"/>
      <c r="AG38" s="247"/>
      <c r="AH38" s="247"/>
      <c r="AI38" s="247"/>
    </row>
    <row r="39" spans="7:35" s="256" customFormat="1" ht="16.5">
      <c r="G39" s="247"/>
      <c r="L39" s="246" t="s">
        <v>730</v>
      </c>
      <c r="N39" s="246" t="s">
        <v>333</v>
      </c>
      <c r="O39" s="246" t="s">
        <v>731</v>
      </c>
      <c r="S39" s="246" t="s">
        <v>427</v>
      </c>
      <c r="AD39" s="247"/>
      <c r="AE39" s="247"/>
      <c r="AF39" s="247"/>
      <c r="AG39" s="247"/>
      <c r="AH39" s="247"/>
      <c r="AI39" s="247"/>
    </row>
    <row r="40" spans="7:35" s="256" customFormat="1" ht="16.5">
      <c r="G40" s="247"/>
      <c r="L40" s="246" t="s">
        <v>732</v>
      </c>
      <c r="N40" s="246" t="s">
        <v>733</v>
      </c>
      <c r="O40" s="246" t="s">
        <v>354</v>
      </c>
      <c r="S40" s="246" t="s">
        <v>734</v>
      </c>
      <c r="AD40" s="247"/>
      <c r="AE40" s="247"/>
      <c r="AF40" s="247"/>
      <c r="AG40" s="247"/>
      <c r="AH40" s="247"/>
      <c r="AI40" s="247"/>
    </row>
    <row r="41" spans="7:35" s="256" customFormat="1" ht="16.5">
      <c r="G41" s="247"/>
      <c r="L41" s="246" t="s">
        <v>735</v>
      </c>
      <c r="N41" s="246" t="s">
        <v>736</v>
      </c>
      <c r="O41" s="246" t="s">
        <v>737</v>
      </c>
      <c r="S41" s="246" t="s">
        <v>738</v>
      </c>
      <c r="AD41" s="247"/>
      <c r="AE41" s="247"/>
      <c r="AF41" s="247"/>
      <c r="AG41" s="247"/>
      <c r="AH41" s="247"/>
      <c r="AI41" s="247"/>
    </row>
    <row r="42" spans="7:35" s="256" customFormat="1" ht="16.5">
      <c r="G42" s="247"/>
      <c r="L42" s="246" t="s">
        <v>739</v>
      </c>
      <c r="N42" s="246" t="s">
        <v>740</v>
      </c>
      <c r="O42" s="246" t="s">
        <v>371</v>
      </c>
      <c r="S42" s="246" t="s">
        <v>741</v>
      </c>
      <c r="AD42" s="247"/>
      <c r="AE42" s="247"/>
      <c r="AF42" s="247"/>
      <c r="AG42" s="247"/>
      <c r="AH42" s="247"/>
      <c r="AI42" s="247"/>
    </row>
    <row r="43" spans="7:35" s="256" customFormat="1" ht="16.5">
      <c r="G43" s="247"/>
      <c r="L43" s="246" t="s">
        <v>742</v>
      </c>
      <c r="N43" s="246" t="s">
        <v>743</v>
      </c>
      <c r="O43" s="246" t="s">
        <v>744</v>
      </c>
      <c r="S43" s="246" t="s">
        <v>745</v>
      </c>
      <c r="AD43" s="247"/>
      <c r="AE43" s="247"/>
      <c r="AF43" s="247"/>
      <c r="AG43" s="247"/>
      <c r="AH43" s="247"/>
      <c r="AI43" s="247"/>
    </row>
    <row r="44" spans="7:35" s="256" customFormat="1" ht="16.5">
      <c r="G44" s="247"/>
      <c r="L44" s="246" t="s">
        <v>746</v>
      </c>
      <c r="N44" s="246" t="s">
        <v>747</v>
      </c>
      <c r="O44" s="246" t="s">
        <v>748</v>
      </c>
      <c r="S44" s="246" t="s">
        <v>749</v>
      </c>
      <c r="AD44" s="247"/>
      <c r="AE44" s="247"/>
      <c r="AF44" s="247"/>
      <c r="AG44" s="247"/>
      <c r="AH44" s="247"/>
      <c r="AI44" s="247"/>
    </row>
    <row r="45" spans="7:35" s="256" customFormat="1" ht="16.5">
      <c r="G45" s="247"/>
      <c r="L45" s="246" t="s">
        <v>750</v>
      </c>
      <c r="N45" s="246" t="s">
        <v>339</v>
      </c>
      <c r="O45" s="246" t="s">
        <v>640</v>
      </c>
      <c r="AD45" s="247"/>
      <c r="AE45" s="247"/>
      <c r="AF45" s="247"/>
      <c r="AG45" s="247"/>
      <c r="AH45" s="247"/>
      <c r="AI45" s="247"/>
    </row>
    <row r="46" spans="7:35" s="256" customFormat="1" ht="16.5">
      <c r="G46" s="247"/>
      <c r="L46" s="246" t="s">
        <v>751</v>
      </c>
      <c r="N46" s="246" t="s">
        <v>752</v>
      </c>
      <c r="O46" s="246" t="s">
        <v>753</v>
      </c>
      <c r="AD46" s="247"/>
      <c r="AE46" s="247"/>
      <c r="AF46" s="247"/>
      <c r="AG46" s="247"/>
      <c r="AH46" s="247"/>
      <c r="AI46" s="247"/>
    </row>
    <row r="47" spans="7:35" s="256" customFormat="1" ht="16.5">
      <c r="G47" s="247"/>
      <c r="L47" s="246" t="s">
        <v>754</v>
      </c>
      <c r="N47" s="246" t="s">
        <v>341</v>
      </c>
      <c r="O47" s="246" t="s">
        <v>755</v>
      </c>
      <c r="AD47" s="247"/>
      <c r="AE47" s="247"/>
      <c r="AF47" s="247"/>
      <c r="AG47" s="247"/>
      <c r="AH47" s="247"/>
      <c r="AI47" s="247"/>
    </row>
    <row r="48" spans="7:35" s="256" customFormat="1" ht="16.5">
      <c r="G48" s="247"/>
      <c r="L48" s="246" t="s">
        <v>756</v>
      </c>
      <c r="N48" s="246" t="s">
        <v>343</v>
      </c>
      <c r="O48" s="246" t="s">
        <v>239</v>
      </c>
      <c r="AD48" s="247"/>
      <c r="AE48" s="247"/>
      <c r="AF48" s="247"/>
      <c r="AG48" s="247"/>
      <c r="AH48" s="247"/>
      <c r="AI48" s="247"/>
    </row>
    <row r="49" spans="7:35" s="256" customFormat="1" ht="16.5">
      <c r="G49" s="247"/>
      <c r="L49" s="246" t="s">
        <v>757</v>
      </c>
      <c r="N49" s="246" t="s">
        <v>758</v>
      </c>
      <c r="O49" s="246" t="s">
        <v>759</v>
      </c>
      <c r="AD49" s="247"/>
      <c r="AE49" s="247"/>
      <c r="AF49" s="247"/>
      <c r="AG49" s="247"/>
      <c r="AH49" s="247"/>
      <c r="AI49" s="247"/>
    </row>
    <row r="50" spans="7:35" s="256" customFormat="1" ht="16.5">
      <c r="G50" s="247"/>
      <c r="L50" s="246" t="s">
        <v>760</v>
      </c>
      <c r="N50" s="246" t="s">
        <v>761</v>
      </c>
      <c r="O50" s="246" t="s">
        <v>762</v>
      </c>
      <c r="AD50" s="247"/>
      <c r="AE50" s="247"/>
      <c r="AF50" s="247"/>
      <c r="AG50" s="247"/>
      <c r="AH50" s="247"/>
      <c r="AI50" s="247"/>
    </row>
    <row r="51" spans="7:35" s="256" customFormat="1" ht="16.5">
      <c r="G51" s="247"/>
      <c r="L51" s="246" t="s">
        <v>763</v>
      </c>
      <c r="N51" s="246" t="s">
        <v>764</v>
      </c>
      <c r="O51" s="246" t="s">
        <v>765</v>
      </c>
      <c r="AD51" s="247"/>
      <c r="AE51" s="247"/>
      <c r="AF51" s="247"/>
      <c r="AG51" s="247"/>
      <c r="AH51" s="247"/>
      <c r="AI51" s="247"/>
    </row>
    <row r="52" spans="7:35" s="256" customFormat="1" ht="16.5">
      <c r="G52" s="247"/>
      <c r="L52" s="246" t="s">
        <v>766</v>
      </c>
      <c r="N52" s="246" t="s">
        <v>767</v>
      </c>
      <c r="O52" s="246" t="s">
        <v>159</v>
      </c>
      <c r="AD52" s="247"/>
      <c r="AE52" s="247"/>
      <c r="AF52" s="247"/>
      <c r="AG52" s="247"/>
      <c r="AH52" s="247"/>
      <c r="AI52" s="247"/>
    </row>
    <row r="53" spans="7:35" s="256" customFormat="1" ht="16.5">
      <c r="G53" s="247"/>
      <c r="L53" s="246" t="s">
        <v>768</v>
      </c>
      <c r="N53" s="246" t="s">
        <v>769</v>
      </c>
      <c r="O53" s="246" t="s">
        <v>770</v>
      </c>
      <c r="AD53" s="247"/>
      <c r="AE53" s="247"/>
      <c r="AF53" s="247"/>
      <c r="AG53" s="247"/>
      <c r="AH53" s="247"/>
      <c r="AI53" s="247"/>
    </row>
    <row r="54" spans="7:35" s="256" customFormat="1" ht="16.5">
      <c r="G54" s="247"/>
      <c r="L54" s="246" t="s">
        <v>771</v>
      </c>
      <c r="N54" s="246" t="s">
        <v>772</v>
      </c>
      <c r="O54" s="246" t="s">
        <v>773</v>
      </c>
      <c r="AD54" s="247"/>
      <c r="AE54" s="247"/>
      <c r="AF54" s="247"/>
      <c r="AG54" s="247"/>
      <c r="AH54" s="247"/>
      <c r="AI54" s="247"/>
    </row>
    <row r="55" spans="7:35" s="256" customFormat="1" ht="16.5">
      <c r="G55" s="247"/>
      <c r="L55" s="246" t="s">
        <v>774</v>
      </c>
      <c r="N55" s="246" t="s">
        <v>775</v>
      </c>
      <c r="O55" s="246" t="s">
        <v>230</v>
      </c>
      <c r="AD55" s="247"/>
      <c r="AE55" s="247"/>
      <c r="AF55" s="247"/>
      <c r="AG55" s="247"/>
      <c r="AH55" s="247"/>
      <c r="AI55" s="247"/>
    </row>
    <row r="56" spans="7:35" s="256" customFormat="1" ht="16.5">
      <c r="G56" s="247"/>
      <c r="L56" s="246" t="s">
        <v>776</v>
      </c>
      <c r="N56" s="246" t="s">
        <v>331</v>
      </c>
      <c r="AD56" s="247"/>
      <c r="AE56" s="247"/>
      <c r="AF56" s="247"/>
      <c r="AG56" s="247"/>
      <c r="AH56" s="247"/>
      <c r="AI56" s="247"/>
    </row>
    <row r="57" spans="7:35" s="256" customFormat="1" ht="16.5">
      <c r="G57" s="247"/>
      <c r="L57" s="246" t="s">
        <v>327</v>
      </c>
      <c r="N57" s="246" t="s">
        <v>777</v>
      </c>
      <c r="AD57" s="247"/>
      <c r="AE57" s="247"/>
      <c r="AF57" s="247"/>
      <c r="AG57" s="247"/>
      <c r="AH57" s="247"/>
      <c r="AI57" s="247"/>
    </row>
    <row r="58" spans="7:35" s="256" customFormat="1" ht="16.5">
      <c r="G58" s="247"/>
      <c r="L58" s="246" t="s">
        <v>778</v>
      </c>
      <c r="N58" s="246" t="s">
        <v>779</v>
      </c>
      <c r="AD58" s="247"/>
      <c r="AE58" s="247"/>
      <c r="AF58" s="247"/>
      <c r="AG58" s="247"/>
      <c r="AH58" s="247"/>
      <c r="AI58" s="247"/>
    </row>
    <row r="59" spans="7:35" s="256" customFormat="1" ht="16.5">
      <c r="G59" s="247"/>
      <c r="L59" s="246" t="s">
        <v>780</v>
      </c>
      <c r="N59" s="246" t="s">
        <v>781</v>
      </c>
      <c r="AD59" s="247"/>
      <c r="AE59" s="247"/>
      <c r="AF59" s="247"/>
      <c r="AG59" s="247"/>
      <c r="AH59" s="247"/>
      <c r="AI59" s="247"/>
    </row>
    <row r="60" spans="7:35" s="256" customFormat="1" ht="16.5">
      <c r="G60" s="247"/>
      <c r="L60" s="246" t="s">
        <v>782</v>
      </c>
      <c r="N60" s="246" t="s">
        <v>783</v>
      </c>
      <c r="AD60" s="247"/>
      <c r="AE60" s="247"/>
      <c r="AF60" s="247"/>
      <c r="AG60" s="247"/>
      <c r="AH60" s="247"/>
      <c r="AI60" s="247"/>
    </row>
    <row r="61" spans="7:35" s="256" customFormat="1" ht="16.5">
      <c r="G61" s="247"/>
      <c r="L61" s="246" t="s">
        <v>784</v>
      </c>
      <c r="N61" s="246" t="s">
        <v>785</v>
      </c>
      <c r="AD61" s="247"/>
      <c r="AE61" s="247"/>
      <c r="AF61" s="247"/>
      <c r="AG61" s="247"/>
      <c r="AH61" s="247"/>
      <c r="AI61" s="247"/>
    </row>
    <row r="62" spans="7:35" s="256" customFormat="1" ht="16.5">
      <c r="G62" s="247"/>
      <c r="L62" s="246" t="s">
        <v>786</v>
      </c>
      <c r="N62" s="246" t="s">
        <v>787</v>
      </c>
      <c r="AD62" s="247"/>
      <c r="AE62" s="247"/>
      <c r="AF62" s="247"/>
      <c r="AG62" s="247"/>
      <c r="AH62" s="247"/>
      <c r="AI62" s="247"/>
    </row>
    <row r="63" spans="7:35" s="256" customFormat="1" ht="16.5">
      <c r="G63" s="247"/>
      <c r="L63" s="246" t="s">
        <v>788</v>
      </c>
      <c r="N63" s="246" t="s">
        <v>335</v>
      </c>
      <c r="AD63" s="247"/>
      <c r="AE63" s="247"/>
      <c r="AF63" s="247"/>
      <c r="AG63" s="247"/>
      <c r="AH63" s="247"/>
      <c r="AI63" s="247"/>
    </row>
    <row r="64" spans="7:35" s="256" customFormat="1" ht="16.5">
      <c r="G64" s="247"/>
      <c r="L64" s="246" t="s">
        <v>356</v>
      </c>
      <c r="N64" s="246" t="s">
        <v>789</v>
      </c>
      <c r="AD64" s="247"/>
      <c r="AE64" s="247"/>
      <c r="AF64" s="247"/>
      <c r="AG64" s="247"/>
      <c r="AH64" s="247"/>
      <c r="AI64" s="247"/>
    </row>
    <row r="65" spans="7:35" s="256" customFormat="1" ht="16.5">
      <c r="G65" s="247"/>
      <c r="L65" s="246" t="s">
        <v>790</v>
      </c>
      <c r="N65" s="246" t="s">
        <v>329</v>
      </c>
      <c r="AD65" s="247"/>
      <c r="AE65" s="247"/>
      <c r="AF65" s="247"/>
      <c r="AG65" s="247"/>
      <c r="AH65" s="247"/>
      <c r="AI65" s="247"/>
    </row>
    <row r="66" spans="7:35" s="256" customFormat="1" ht="16.5">
      <c r="G66" s="247"/>
      <c r="L66" s="246" t="s">
        <v>347</v>
      </c>
      <c r="N66" s="246" t="s">
        <v>748</v>
      </c>
      <c r="AD66" s="247"/>
      <c r="AE66" s="247"/>
      <c r="AF66" s="247"/>
      <c r="AG66" s="247"/>
      <c r="AH66" s="247"/>
      <c r="AI66" s="247"/>
    </row>
    <row r="67" spans="7:35" s="256" customFormat="1" ht="16.5">
      <c r="G67" s="247"/>
      <c r="L67" s="246" t="s">
        <v>791</v>
      </c>
      <c r="N67" s="246" t="s">
        <v>792</v>
      </c>
      <c r="AD67" s="247"/>
      <c r="AE67" s="247"/>
      <c r="AF67" s="247"/>
      <c r="AG67" s="247"/>
      <c r="AH67" s="247"/>
      <c r="AI67" s="247"/>
    </row>
    <row r="68" spans="7:35" s="256" customFormat="1" ht="16.5">
      <c r="G68" s="247"/>
      <c r="L68" s="246" t="s">
        <v>793</v>
      </c>
      <c r="N68" s="246" t="s">
        <v>794</v>
      </c>
      <c r="AD68" s="247"/>
      <c r="AE68" s="247"/>
      <c r="AF68" s="247"/>
      <c r="AG68" s="247"/>
      <c r="AH68" s="247"/>
      <c r="AI68" s="247"/>
    </row>
    <row r="69" spans="7:35" s="256" customFormat="1" ht="16.5">
      <c r="G69" s="247"/>
      <c r="L69" s="246" t="s">
        <v>795</v>
      </c>
      <c r="N69" s="246" t="s">
        <v>796</v>
      </c>
      <c r="AD69" s="247"/>
      <c r="AE69" s="247"/>
      <c r="AF69" s="247"/>
      <c r="AG69" s="247"/>
      <c r="AH69" s="247"/>
      <c r="AI69" s="247"/>
    </row>
    <row r="70" spans="7:35" s="256" customFormat="1" ht="16.5">
      <c r="G70" s="247"/>
      <c r="L70" s="246" t="s">
        <v>306</v>
      </c>
      <c r="N70" s="246" t="s">
        <v>797</v>
      </c>
      <c r="AD70" s="247"/>
      <c r="AE70" s="247"/>
      <c r="AF70" s="247"/>
      <c r="AG70" s="247"/>
      <c r="AH70" s="247"/>
      <c r="AI70" s="247"/>
    </row>
    <row r="71" spans="7:35" s="256" customFormat="1" ht="16.5">
      <c r="G71" s="247"/>
      <c r="L71" s="246" t="s">
        <v>798</v>
      </c>
      <c r="N71" s="246" t="s">
        <v>799</v>
      </c>
      <c r="AD71" s="247"/>
      <c r="AE71" s="247"/>
      <c r="AF71" s="247"/>
      <c r="AG71" s="247"/>
      <c r="AH71" s="247"/>
      <c r="AI71" s="247"/>
    </row>
    <row r="72" spans="7:35" s="256" customFormat="1" ht="16.5">
      <c r="G72" s="247"/>
      <c r="L72" s="246" t="s">
        <v>386</v>
      </c>
      <c r="N72" s="246" t="s">
        <v>231</v>
      </c>
      <c r="AD72" s="247"/>
      <c r="AE72" s="247"/>
      <c r="AF72" s="247"/>
      <c r="AG72" s="247"/>
      <c r="AH72" s="247"/>
      <c r="AI72" s="247"/>
    </row>
    <row r="73" spans="7:35" s="256" customFormat="1" ht="16.5">
      <c r="G73" s="247"/>
      <c r="L73" s="246" t="s">
        <v>800</v>
      </c>
      <c r="N73" s="246" t="s">
        <v>801</v>
      </c>
      <c r="AD73" s="247"/>
      <c r="AE73" s="247"/>
      <c r="AF73" s="247"/>
      <c r="AG73" s="247"/>
      <c r="AH73" s="247"/>
      <c r="AI73" s="247"/>
    </row>
    <row r="74" spans="7:35" s="256" customFormat="1" ht="16.5">
      <c r="G74" s="247"/>
      <c r="L74" s="246" t="s">
        <v>802</v>
      </c>
      <c r="N74" s="246" t="s">
        <v>229</v>
      </c>
      <c r="AD74" s="247"/>
      <c r="AE74" s="247"/>
      <c r="AF74" s="247"/>
      <c r="AG74" s="247"/>
      <c r="AH74" s="247"/>
      <c r="AI74" s="247"/>
    </row>
    <row r="75" spans="7:35" s="256" customFormat="1" ht="16.5">
      <c r="G75" s="247"/>
      <c r="L75" s="246" t="s">
        <v>803</v>
      </c>
      <c r="N75" s="246" t="s">
        <v>804</v>
      </c>
      <c r="AD75" s="247"/>
      <c r="AE75" s="247"/>
      <c r="AF75" s="247"/>
      <c r="AG75" s="247"/>
      <c r="AH75" s="247"/>
      <c r="AI75" s="247"/>
    </row>
    <row r="76" spans="7:35" s="256" customFormat="1" ht="16.5">
      <c r="G76" s="247"/>
      <c r="L76" s="246" t="s">
        <v>805</v>
      </c>
      <c r="N76" s="246" t="s">
        <v>806</v>
      </c>
      <c r="AD76" s="247"/>
      <c r="AE76" s="247"/>
      <c r="AF76" s="247"/>
      <c r="AG76" s="247"/>
      <c r="AH76" s="247"/>
      <c r="AI76" s="247"/>
    </row>
    <row r="77" spans="7:35" s="256" customFormat="1" ht="16.5">
      <c r="G77" s="247"/>
      <c r="L77" s="246" t="s">
        <v>807</v>
      </c>
      <c r="N77" s="246" t="s">
        <v>808</v>
      </c>
      <c r="AD77" s="247"/>
      <c r="AE77" s="247"/>
      <c r="AF77" s="247"/>
      <c r="AG77" s="247"/>
      <c r="AH77" s="247"/>
      <c r="AI77" s="247"/>
    </row>
    <row r="78" spans="7:35" s="256" customFormat="1" ht="16.5">
      <c r="G78" s="247"/>
      <c r="L78" s="246" t="s">
        <v>310</v>
      </c>
      <c r="N78" s="246" t="s">
        <v>809</v>
      </c>
      <c r="AD78" s="247"/>
      <c r="AE78" s="247"/>
      <c r="AF78" s="247"/>
      <c r="AG78" s="247"/>
      <c r="AH78" s="247"/>
      <c r="AI78" s="247"/>
    </row>
    <row r="79" spans="7:35" s="256" customFormat="1" ht="16.5">
      <c r="G79" s="247"/>
      <c r="L79" s="246" t="s">
        <v>810</v>
      </c>
      <c r="N79" s="246" t="s">
        <v>811</v>
      </c>
      <c r="AD79" s="247"/>
      <c r="AE79" s="247"/>
      <c r="AF79" s="247"/>
      <c r="AG79" s="247"/>
      <c r="AH79" s="247"/>
      <c r="AI79" s="247"/>
    </row>
    <row r="80" spans="7:35" s="256" customFormat="1" ht="16.5">
      <c r="G80" s="247"/>
      <c r="L80" s="246" t="s">
        <v>316</v>
      </c>
      <c r="N80" s="246" t="s">
        <v>812</v>
      </c>
      <c r="AD80" s="247"/>
      <c r="AE80" s="247"/>
      <c r="AF80" s="247"/>
      <c r="AG80" s="247"/>
      <c r="AH80" s="247"/>
      <c r="AI80" s="247"/>
    </row>
    <row r="81" spans="7:35" s="256" customFormat="1" ht="16.5">
      <c r="G81" s="247"/>
      <c r="L81" s="246" t="s">
        <v>813</v>
      </c>
      <c r="N81" s="246" t="s">
        <v>814</v>
      </c>
      <c r="AD81" s="247"/>
      <c r="AE81" s="247"/>
      <c r="AF81" s="247"/>
      <c r="AG81" s="247"/>
      <c r="AH81" s="247"/>
      <c r="AI81" s="247"/>
    </row>
    <row r="82" spans="7:35" s="256" customFormat="1" ht="16.5">
      <c r="G82" s="247"/>
      <c r="L82" s="246" t="s">
        <v>815</v>
      </c>
      <c r="N82" s="246" t="s">
        <v>816</v>
      </c>
      <c r="AD82" s="247"/>
      <c r="AE82" s="247"/>
      <c r="AF82" s="247"/>
      <c r="AG82" s="247"/>
      <c r="AH82" s="247"/>
      <c r="AI82" s="247"/>
    </row>
    <row r="83" spans="7:35" s="256" customFormat="1" ht="16.5">
      <c r="G83" s="247"/>
      <c r="L83" s="246" t="s">
        <v>817</v>
      </c>
      <c r="N83" s="246" t="s">
        <v>818</v>
      </c>
      <c r="AD83" s="247"/>
      <c r="AE83" s="247"/>
      <c r="AF83" s="247"/>
      <c r="AG83" s="247"/>
      <c r="AH83" s="247"/>
      <c r="AI83" s="247"/>
    </row>
    <row r="84" spans="7:35" s="256" customFormat="1" ht="16.5">
      <c r="G84" s="247"/>
      <c r="L84" s="246" t="s">
        <v>819</v>
      </c>
      <c r="AD84" s="247"/>
      <c r="AE84" s="247"/>
      <c r="AF84" s="247"/>
      <c r="AG84" s="247"/>
      <c r="AH84" s="247"/>
      <c r="AI84" s="247"/>
    </row>
    <row r="85" spans="7:35" s="256" customFormat="1" ht="16.5">
      <c r="G85" s="247"/>
      <c r="L85" s="246" t="s">
        <v>820</v>
      </c>
      <c r="AD85" s="247"/>
      <c r="AE85" s="247"/>
      <c r="AF85" s="247"/>
      <c r="AG85" s="247"/>
      <c r="AH85" s="247"/>
      <c r="AI85" s="247"/>
    </row>
    <row r="86" spans="7:35" s="256" customFormat="1" ht="16.5">
      <c r="G86" s="247"/>
      <c r="L86" s="246" t="s">
        <v>325</v>
      </c>
      <c r="AD86" s="247"/>
      <c r="AE86" s="247"/>
      <c r="AF86" s="247"/>
      <c r="AG86" s="247"/>
      <c r="AH86" s="247"/>
      <c r="AI86" s="247"/>
    </row>
    <row r="87" spans="7:35" s="256" customFormat="1" ht="16.5">
      <c r="G87" s="247"/>
      <c r="L87" s="246" t="s">
        <v>821</v>
      </c>
      <c r="AD87" s="247"/>
      <c r="AE87" s="247"/>
      <c r="AF87" s="247"/>
      <c r="AG87" s="247"/>
      <c r="AH87" s="247"/>
      <c r="AI87" s="247"/>
    </row>
    <row r="88" spans="7:35" s="256" customFormat="1" ht="16.5">
      <c r="G88" s="247"/>
      <c r="L88" s="246" t="s">
        <v>822</v>
      </c>
      <c r="AD88" s="247"/>
      <c r="AE88" s="247"/>
      <c r="AF88" s="247"/>
      <c r="AG88" s="247"/>
      <c r="AH88" s="247"/>
      <c r="AI88" s="247"/>
    </row>
    <row r="89" spans="7:35" s="256" customFormat="1" ht="16.5">
      <c r="G89" s="247"/>
      <c r="L89" s="246" t="s">
        <v>823</v>
      </c>
      <c r="AD89" s="247"/>
      <c r="AE89" s="247"/>
      <c r="AF89" s="247"/>
      <c r="AG89" s="247"/>
      <c r="AH89" s="247"/>
      <c r="AI89" s="247"/>
    </row>
    <row r="90" spans="7:35" s="256" customFormat="1" ht="16.5">
      <c r="G90" s="247"/>
      <c r="L90" s="246" t="s">
        <v>824</v>
      </c>
      <c r="AD90" s="247"/>
      <c r="AE90" s="247"/>
      <c r="AF90" s="247"/>
      <c r="AG90" s="247"/>
      <c r="AH90" s="247"/>
      <c r="AI90" s="247"/>
    </row>
    <row r="91" spans="7:35" s="256" customFormat="1" ht="16.5">
      <c r="G91" s="247"/>
      <c r="L91" s="246" t="s">
        <v>825</v>
      </c>
      <c r="AD91" s="247"/>
      <c r="AE91" s="247"/>
      <c r="AF91" s="247"/>
      <c r="AG91" s="247"/>
      <c r="AH91" s="247"/>
      <c r="AI91" s="247"/>
    </row>
    <row r="92" spans="7:35" s="256" customFormat="1" ht="16.5">
      <c r="G92" s="247"/>
      <c r="L92" s="246" t="s">
        <v>826</v>
      </c>
      <c r="AD92" s="247"/>
      <c r="AE92" s="247"/>
      <c r="AF92" s="247"/>
      <c r="AG92" s="247"/>
      <c r="AH92" s="247"/>
      <c r="AI92" s="247"/>
    </row>
    <row r="93" spans="7:35" s="256" customFormat="1" ht="16.5">
      <c r="G93" s="247"/>
      <c r="L93" s="246" t="s">
        <v>827</v>
      </c>
      <c r="AD93" s="247"/>
      <c r="AE93" s="247"/>
      <c r="AF93" s="247"/>
      <c r="AG93" s="247"/>
      <c r="AH93" s="247"/>
      <c r="AI93" s="247"/>
    </row>
    <row r="94" spans="7:35" s="256" customFormat="1" ht="16.5">
      <c r="G94" s="247"/>
      <c r="L94" s="246" t="s">
        <v>828</v>
      </c>
      <c r="AD94" s="247"/>
      <c r="AE94" s="247"/>
      <c r="AF94" s="247"/>
      <c r="AG94" s="247"/>
      <c r="AH94" s="247"/>
      <c r="AI94" s="247"/>
    </row>
    <row r="95" spans="7:35" s="256" customFormat="1" ht="16.5">
      <c r="G95" s="247"/>
      <c r="L95" s="246" t="s">
        <v>829</v>
      </c>
      <c r="AD95" s="247"/>
      <c r="AE95" s="247"/>
      <c r="AF95" s="247"/>
      <c r="AG95" s="247"/>
      <c r="AH95" s="247"/>
      <c r="AI95" s="247"/>
    </row>
    <row r="96" spans="7:35" s="256" customFormat="1" ht="16.5">
      <c r="G96" s="247"/>
      <c r="L96" s="246" t="s">
        <v>830</v>
      </c>
      <c r="AD96" s="247"/>
      <c r="AE96" s="247"/>
      <c r="AF96" s="247"/>
      <c r="AG96" s="247"/>
      <c r="AH96" s="247"/>
      <c r="AI96" s="247"/>
    </row>
    <row r="97" spans="7:35" s="256" customFormat="1" ht="16.5">
      <c r="G97" s="247"/>
      <c r="L97" s="246" t="s">
        <v>384</v>
      </c>
      <c r="AD97" s="247"/>
      <c r="AE97" s="247"/>
      <c r="AF97" s="247"/>
      <c r="AG97" s="247"/>
      <c r="AH97" s="247"/>
      <c r="AI97" s="247"/>
    </row>
    <row r="98" spans="7:35" s="256" customFormat="1" ht="16.5">
      <c r="G98" s="247"/>
      <c r="L98" s="246" t="s">
        <v>831</v>
      </c>
      <c r="AD98" s="247"/>
      <c r="AE98" s="247"/>
      <c r="AF98" s="247"/>
      <c r="AG98" s="247"/>
      <c r="AH98" s="247"/>
      <c r="AI98" s="247"/>
    </row>
    <row r="99" spans="7:35" s="256" customFormat="1" ht="16.5">
      <c r="G99" s="247"/>
      <c r="L99" s="246" t="s">
        <v>832</v>
      </c>
      <c r="AD99" s="247"/>
      <c r="AE99" s="247"/>
      <c r="AF99" s="247"/>
      <c r="AG99" s="247"/>
      <c r="AH99" s="247"/>
      <c r="AI99" s="247"/>
    </row>
    <row r="100" spans="7:35" s="256" customFormat="1" ht="16.5">
      <c r="G100" s="247"/>
      <c r="L100" s="246" t="s">
        <v>833</v>
      </c>
      <c r="AD100" s="247"/>
      <c r="AE100" s="247"/>
      <c r="AF100" s="247"/>
      <c r="AG100" s="247"/>
      <c r="AH100" s="247"/>
      <c r="AI100" s="247"/>
    </row>
    <row r="101" spans="7:35" s="256" customFormat="1" ht="16.5">
      <c r="G101" s="247"/>
      <c r="L101" s="246" t="s">
        <v>834</v>
      </c>
      <c r="AD101" s="247"/>
      <c r="AE101" s="247"/>
      <c r="AF101" s="247"/>
      <c r="AG101" s="247"/>
      <c r="AH101" s="247"/>
      <c r="AI101" s="247"/>
    </row>
    <row r="102" spans="7:35" s="256" customFormat="1" ht="16.5">
      <c r="G102" s="247"/>
      <c r="L102" s="246" t="s">
        <v>835</v>
      </c>
      <c r="AD102" s="247"/>
      <c r="AE102" s="247"/>
      <c r="AF102" s="247"/>
      <c r="AG102" s="247"/>
      <c r="AH102" s="247"/>
      <c r="AI102" s="247"/>
    </row>
    <row r="103" spans="7:35" s="256" customFormat="1" ht="16.5">
      <c r="G103" s="247"/>
      <c r="L103" s="246" t="s">
        <v>836</v>
      </c>
      <c r="AD103" s="247"/>
      <c r="AE103" s="247"/>
      <c r="AF103" s="247"/>
      <c r="AG103" s="247"/>
      <c r="AH103" s="247"/>
      <c r="AI103" s="247"/>
    </row>
    <row r="104" spans="7:35" s="256" customFormat="1" ht="16.5">
      <c r="G104" s="247"/>
      <c r="L104" s="246" t="s">
        <v>837</v>
      </c>
      <c r="AD104" s="247"/>
      <c r="AE104" s="247"/>
      <c r="AF104" s="247"/>
      <c r="AG104" s="247"/>
      <c r="AH104" s="247"/>
      <c r="AI104" s="247"/>
    </row>
    <row r="105" spans="7:35" s="256" customFormat="1" ht="16.5">
      <c r="G105" s="247"/>
      <c r="L105" s="246" t="s">
        <v>838</v>
      </c>
      <c r="AD105" s="247"/>
      <c r="AE105" s="247"/>
      <c r="AF105" s="247"/>
      <c r="AG105" s="247"/>
      <c r="AH105" s="247"/>
      <c r="AI105" s="247"/>
    </row>
    <row r="106" spans="7:35" s="256" customFormat="1" ht="16.5">
      <c r="G106" s="247"/>
      <c r="L106" s="246" t="s">
        <v>839</v>
      </c>
      <c r="AD106" s="247"/>
      <c r="AE106" s="247"/>
      <c r="AF106" s="247"/>
      <c r="AG106" s="247"/>
      <c r="AH106" s="247"/>
      <c r="AI106" s="247"/>
    </row>
    <row r="107" spans="7:35" s="256" customFormat="1" ht="16.5">
      <c r="G107" s="247"/>
      <c r="L107" s="246" t="s">
        <v>840</v>
      </c>
      <c r="AD107" s="247"/>
      <c r="AE107" s="247"/>
      <c r="AF107" s="247"/>
      <c r="AG107" s="247"/>
      <c r="AH107" s="247"/>
      <c r="AI107" s="247"/>
    </row>
    <row r="108" spans="7:35" s="256" customFormat="1" ht="16.5">
      <c r="G108" s="247"/>
      <c r="L108" s="246" t="s">
        <v>841</v>
      </c>
      <c r="AD108" s="247"/>
      <c r="AE108" s="247"/>
      <c r="AF108" s="247"/>
      <c r="AG108" s="247"/>
      <c r="AH108" s="247"/>
      <c r="AI108" s="247"/>
    </row>
    <row r="109" spans="7:35" s="256" customFormat="1" ht="16.5">
      <c r="G109" s="247"/>
      <c r="L109" s="246" t="s">
        <v>842</v>
      </c>
      <c r="AD109" s="247"/>
      <c r="AE109" s="247"/>
      <c r="AF109" s="247"/>
      <c r="AG109" s="247"/>
      <c r="AH109" s="247"/>
      <c r="AI109" s="247"/>
    </row>
    <row r="110" spans="7:35" s="256" customFormat="1" ht="16.5">
      <c r="G110" s="247"/>
      <c r="L110" s="246" t="s">
        <v>341</v>
      </c>
      <c r="AD110" s="247"/>
      <c r="AE110" s="247"/>
      <c r="AF110" s="247"/>
      <c r="AG110" s="247"/>
      <c r="AH110" s="247"/>
      <c r="AI110" s="247"/>
    </row>
    <row r="111" spans="7:35" s="256" customFormat="1" ht="16.5">
      <c r="G111" s="247"/>
      <c r="L111" s="246" t="s">
        <v>843</v>
      </c>
      <c r="AD111" s="247"/>
      <c r="AE111" s="247"/>
      <c r="AF111" s="247"/>
      <c r="AG111" s="247"/>
      <c r="AH111" s="247"/>
      <c r="AI111" s="247"/>
    </row>
    <row r="112" spans="7:35" s="256" customFormat="1" ht="16.5">
      <c r="G112" s="247"/>
      <c r="L112" s="246" t="s">
        <v>844</v>
      </c>
      <c r="AD112" s="247"/>
      <c r="AE112" s="247"/>
      <c r="AF112" s="247"/>
      <c r="AG112" s="247"/>
      <c r="AH112" s="247"/>
      <c r="AI112" s="247"/>
    </row>
    <row r="113" spans="7:35" s="256" customFormat="1" ht="16.5">
      <c r="G113" s="247"/>
      <c r="L113" s="246" t="s">
        <v>845</v>
      </c>
      <c r="AD113" s="247"/>
      <c r="AE113" s="247"/>
      <c r="AF113" s="247"/>
      <c r="AG113" s="247"/>
      <c r="AH113" s="247"/>
      <c r="AI113" s="247"/>
    </row>
    <row r="114" spans="7:35" s="256" customFormat="1" ht="16.5">
      <c r="G114" s="247"/>
      <c r="L114" s="246" t="s">
        <v>308</v>
      </c>
      <c r="AD114" s="247"/>
      <c r="AE114" s="247"/>
      <c r="AF114" s="247"/>
      <c r="AG114" s="247"/>
      <c r="AH114" s="247"/>
      <c r="AI114" s="247"/>
    </row>
    <row r="115" spans="7:35" s="256" customFormat="1" ht="16.5">
      <c r="G115" s="247"/>
      <c r="L115" s="246" t="s">
        <v>846</v>
      </c>
      <c r="AD115" s="247"/>
      <c r="AE115" s="247"/>
      <c r="AF115" s="247"/>
      <c r="AG115" s="247"/>
      <c r="AH115" s="247"/>
      <c r="AI115" s="247"/>
    </row>
    <row r="116" spans="7:35" s="256" customFormat="1" ht="16.5">
      <c r="G116" s="247"/>
      <c r="L116" s="246" t="s">
        <v>847</v>
      </c>
      <c r="AD116" s="247"/>
      <c r="AE116" s="247"/>
      <c r="AF116" s="247"/>
      <c r="AG116" s="247"/>
      <c r="AH116" s="247"/>
      <c r="AI116" s="247"/>
    </row>
    <row r="117" spans="7:35" s="256" customFormat="1" ht="16.5">
      <c r="G117" s="247"/>
      <c r="L117" s="246" t="s">
        <v>713</v>
      </c>
      <c r="AD117" s="247"/>
      <c r="AE117" s="247"/>
      <c r="AF117" s="247"/>
      <c r="AG117" s="247"/>
      <c r="AH117" s="247"/>
      <c r="AI117" s="247"/>
    </row>
    <row r="118" spans="7:35" s="256" customFormat="1" ht="16.5">
      <c r="G118" s="247"/>
      <c r="L118" s="246" t="s">
        <v>848</v>
      </c>
      <c r="AD118" s="247"/>
      <c r="AE118" s="247"/>
      <c r="AF118" s="247"/>
      <c r="AG118" s="247"/>
      <c r="AH118" s="247"/>
      <c r="AI118" s="247"/>
    </row>
    <row r="119" spans="7:35" s="256" customFormat="1" ht="16.5">
      <c r="G119" s="247"/>
      <c r="L119" s="246" t="s">
        <v>849</v>
      </c>
      <c r="AD119" s="247"/>
      <c r="AE119" s="247"/>
      <c r="AF119" s="247"/>
      <c r="AG119" s="247"/>
      <c r="AH119" s="247"/>
      <c r="AI119" s="247"/>
    </row>
    <row r="120" spans="7:35" s="256" customFormat="1" ht="16.5">
      <c r="G120" s="247"/>
      <c r="L120" s="246" t="s">
        <v>850</v>
      </c>
      <c r="AD120" s="247"/>
      <c r="AE120" s="247"/>
      <c r="AF120" s="247"/>
      <c r="AG120" s="247"/>
      <c r="AH120" s="247"/>
      <c r="AI120" s="247"/>
    </row>
    <row r="121" spans="7:35" s="256" customFormat="1" ht="16.5">
      <c r="G121" s="247"/>
      <c r="L121" s="246" t="s">
        <v>851</v>
      </c>
      <c r="AD121" s="247"/>
      <c r="AE121" s="247"/>
      <c r="AF121" s="247"/>
      <c r="AG121" s="247"/>
      <c r="AH121" s="247"/>
      <c r="AI121" s="247"/>
    </row>
    <row r="122" spans="7:35" s="256" customFormat="1" ht="16.5">
      <c r="G122" s="247"/>
      <c r="L122" s="246" t="s">
        <v>852</v>
      </c>
      <c r="AD122" s="247"/>
      <c r="AE122" s="247"/>
      <c r="AF122" s="247"/>
      <c r="AG122" s="247"/>
      <c r="AH122" s="247"/>
      <c r="AI122" s="247"/>
    </row>
    <row r="123" spans="7:35" s="256" customFormat="1" ht="16.5">
      <c r="G123" s="247"/>
      <c r="L123" s="246" t="s">
        <v>853</v>
      </c>
      <c r="AD123" s="247"/>
      <c r="AE123" s="247"/>
      <c r="AF123" s="247"/>
      <c r="AG123" s="247"/>
      <c r="AH123" s="247"/>
      <c r="AI123" s="247"/>
    </row>
    <row r="124" spans="7:35" s="256" customFormat="1" ht="16.5">
      <c r="G124" s="247"/>
      <c r="L124" s="246" t="s">
        <v>854</v>
      </c>
      <c r="AD124" s="247"/>
      <c r="AE124" s="247"/>
      <c r="AF124" s="247"/>
      <c r="AG124" s="247"/>
      <c r="AH124" s="247"/>
      <c r="AI124" s="247"/>
    </row>
    <row r="125" spans="7:35" s="256" customFormat="1" ht="16.5">
      <c r="G125" s="247"/>
      <c r="L125" s="246" t="s">
        <v>855</v>
      </c>
      <c r="AD125" s="247"/>
      <c r="AE125" s="247"/>
      <c r="AF125" s="247"/>
      <c r="AG125" s="247"/>
      <c r="AH125" s="247"/>
      <c r="AI125" s="247"/>
    </row>
    <row r="126" spans="7:35" s="256" customFormat="1" ht="16.5">
      <c r="G126" s="247"/>
      <c r="L126" s="246" t="s">
        <v>329</v>
      </c>
      <c r="AD126" s="247"/>
      <c r="AE126" s="247"/>
      <c r="AF126" s="247"/>
      <c r="AG126" s="247"/>
      <c r="AH126" s="247"/>
      <c r="AI126" s="247"/>
    </row>
    <row r="127" spans="7:35" s="256" customFormat="1" ht="16.5">
      <c r="G127" s="247"/>
      <c r="L127" s="246" t="s">
        <v>856</v>
      </c>
      <c r="AD127" s="247"/>
      <c r="AE127" s="247"/>
      <c r="AF127" s="247"/>
      <c r="AG127" s="247"/>
      <c r="AH127" s="247"/>
      <c r="AI127" s="247"/>
    </row>
    <row r="128" spans="7:35" s="256" customFormat="1" ht="16.5">
      <c r="G128" s="247"/>
      <c r="L128" s="246" t="s">
        <v>857</v>
      </c>
      <c r="AD128" s="247"/>
      <c r="AE128" s="247"/>
      <c r="AF128" s="247"/>
      <c r="AG128" s="247"/>
      <c r="AH128" s="247"/>
      <c r="AI128" s="247"/>
    </row>
    <row r="129" spans="7:35" s="256" customFormat="1" ht="16.5">
      <c r="G129" s="247"/>
      <c r="L129" s="246" t="s">
        <v>737</v>
      </c>
      <c r="AD129" s="247"/>
      <c r="AE129" s="247"/>
      <c r="AF129" s="247"/>
      <c r="AG129" s="247"/>
      <c r="AH129" s="247"/>
      <c r="AI129" s="247"/>
    </row>
    <row r="130" spans="7:35" s="256" customFormat="1" ht="16.5">
      <c r="G130" s="247"/>
      <c r="L130" s="246" t="s">
        <v>685</v>
      </c>
      <c r="AD130" s="247"/>
      <c r="AE130" s="247"/>
      <c r="AF130" s="247"/>
      <c r="AG130" s="247"/>
      <c r="AH130" s="247"/>
      <c r="AI130" s="247"/>
    </row>
    <row r="131" spans="7:35" s="256" customFormat="1" ht="16.5">
      <c r="G131" s="247"/>
      <c r="L131" s="246" t="s">
        <v>858</v>
      </c>
      <c r="AD131" s="247"/>
      <c r="AE131" s="247"/>
      <c r="AF131" s="247"/>
      <c r="AG131" s="247"/>
      <c r="AH131" s="247"/>
      <c r="AI131" s="247"/>
    </row>
    <row r="132" spans="7:35" s="256" customFormat="1" ht="16.5">
      <c r="G132" s="247"/>
      <c r="L132" s="246" t="s">
        <v>859</v>
      </c>
      <c r="AD132" s="247"/>
      <c r="AE132" s="247"/>
      <c r="AF132" s="247"/>
      <c r="AG132" s="247"/>
      <c r="AH132" s="247"/>
      <c r="AI132" s="247"/>
    </row>
    <row r="133" spans="7:35" s="256" customFormat="1" ht="16.5">
      <c r="G133" s="247"/>
      <c r="L133" s="246" t="s">
        <v>860</v>
      </c>
      <c r="AD133" s="247"/>
      <c r="AE133" s="247"/>
      <c r="AF133" s="247"/>
      <c r="AG133" s="247"/>
      <c r="AH133" s="247"/>
      <c r="AI133" s="247"/>
    </row>
    <row r="134" spans="7:35" s="256" customFormat="1" ht="16.5">
      <c r="G134" s="247"/>
      <c r="L134" s="246" t="s">
        <v>861</v>
      </c>
      <c r="AD134" s="247"/>
      <c r="AE134" s="247"/>
      <c r="AF134" s="247"/>
      <c r="AG134" s="247"/>
      <c r="AH134" s="247"/>
      <c r="AI134" s="247"/>
    </row>
    <row r="135" spans="7:35" s="256" customFormat="1" ht="16.5">
      <c r="G135" s="247"/>
      <c r="L135" s="246" t="s">
        <v>862</v>
      </c>
      <c r="AD135" s="247"/>
      <c r="AE135" s="247"/>
      <c r="AF135" s="247"/>
      <c r="AG135" s="247"/>
      <c r="AH135" s="247"/>
      <c r="AI135" s="247"/>
    </row>
    <row r="136" spans="7:35" s="256" customFormat="1" ht="16.5">
      <c r="G136" s="247"/>
      <c r="L136" s="246" t="s">
        <v>232</v>
      </c>
      <c r="AD136" s="247"/>
      <c r="AE136" s="247"/>
      <c r="AF136" s="247"/>
      <c r="AG136" s="247"/>
      <c r="AH136" s="247"/>
      <c r="AI136" s="247"/>
    </row>
    <row r="137" spans="7:35" s="256" customFormat="1" ht="16.5">
      <c r="G137" s="247"/>
      <c r="L137" s="246" t="s">
        <v>863</v>
      </c>
      <c r="AD137" s="247"/>
      <c r="AE137" s="247"/>
      <c r="AF137" s="247"/>
      <c r="AG137" s="247"/>
      <c r="AH137" s="247"/>
      <c r="AI137" s="247"/>
    </row>
    <row r="138" spans="7:35" s="256" customFormat="1" ht="16.5">
      <c r="G138" s="247"/>
      <c r="L138" s="246" t="s">
        <v>864</v>
      </c>
      <c r="AD138" s="247"/>
      <c r="AE138" s="247"/>
      <c r="AF138" s="247"/>
      <c r="AG138" s="247"/>
      <c r="AH138" s="247"/>
      <c r="AI138" s="247"/>
    </row>
    <row r="139" spans="7:35" s="256" customFormat="1" ht="16.5">
      <c r="G139" s="247"/>
      <c r="L139" s="246" t="s">
        <v>865</v>
      </c>
      <c r="AD139" s="247"/>
      <c r="AE139" s="247"/>
      <c r="AF139" s="247"/>
      <c r="AG139" s="247"/>
      <c r="AH139" s="247"/>
      <c r="AI139" s="247"/>
    </row>
    <row r="140" spans="7:35" s="256" customFormat="1" ht="16.5">
      <c r="G140" s="247"/>
      <c r="L140" s="246" t="s">
        <v>866</v>
      </c>
      <c r="AD140" s="247"/>
      <c r="AE140" s="247"/>
      <c r="AF140" s="247"/>
      <c r="AG140" s="247"/>
      <c r="AH140" s="247"/>
      <c r="AI140" s="247"/>
    </row>
    <row r="141" spans="7:35" s="256" customFormat="1" ht="16.5">
      <c r="G141" s="247"/>
      <c r="L141" s="246" t="s">
        <v>867</v>
      </c>
      <c r="AD141" s="247"/>
      <c r="AE141" s="247"/>
      <c r="AF141" s="247"/>
      <c r="AG141" s="247"/>
      <c r="AH141" s="247"/>
      <c r="AI141" s="247"/>
    </row>
    <row r="142" spans="7:35" s="256" customFormat="1" ht="16.5">
      <c r="G142" s="247"/>
      <c r="L142" s="246" t="s">
        <v>238</v>
      </c>
      <c r="AD142" s="247"/>
      <c r="AE142" s="247"/>
      <c r="AF142" s="247"/>
      <c r="AG142" s="247"/>
      <c r="AH142" s="247"/>
      <c r="AI142" s="247"/>
    </row>
    <row r="143" spans="7:35" s="256" customFormat="1" ht="16.5">
      <c r="G143" s="247"/>
      <c r="L143" s="246" t="s">
        <v>868</v>
      </c>
      <c r="AD143" s="247"/>
      <c r="AE143" s="247"/>
      <c r="AF143" s="247"/>
      <c r="AG143" s="247"/>
      <c r="AH143" s="247"/>
      <c r="AI143" s="247"/>
    </row>
    <row r="144" spans="7:35" s="256" customFormat="1" ht="16.5">
      <c r="G144" s="247"/>
      <c r="L144" s="246" t="s">
        <v>869</v>
      </c>
      <c r="AD144" s="247"/>
      <c r="AE144" s="247"/>
      <c r="AF144" s="247"/>
      <c r="AG144" s="247"/>
      <c r="AH144" s="247"/>
      <c r="AI144" s="247"/>
    </row>
    <row r="145" spans="7:35" s="256" customFormat="1" ht="16.5">
      <c r="G145" s="247"/>
      <c r="L145" s="246" t="s">
        <v>870</v>
      </c>
      <c r="AD145" s="247"/>
      <c r="AE145" s="247"/>
      <c r="AF145" s="247"/>
      <c r="AG145" s="247"/>
      <c r="AH145" s="247"/>
      <c r="AI145" s="247"/>
    </row>
    <row r="146" spans="7:35" s="256" customFormat="1" ht="16.5">
      <c r="G146" s="247"/>
      <c r="L146" s="246" t="s">
        <v>157</v>
      </c>
      <c r="AD146" s="247"/>
      <c r="AE146" s="247"/>
      <c r="AF146" s="247"/>
      <c r="AG146" s="247"/>
      <c r="AH146" s="247"/>
      <c r="AI146" s="247"/>
    </row>
    <row r="147" spans="7:35" s="256" customFormat="1" ht="16.5">
      <c r="G147" s="247"/>
      <c r="L147" s="246" t="s">
        <v>871</v>
      </c>
      <c r="AD147" s="247"/>
      <c r="AE147" s="247"/>
      <c r="AF147" s="247"/>
      <c r="AG147" s="247"/>
      <c r="AH147" s="247"/>
      <c r="AI147" s="247"/>
    </row>
    <row r="148" spans="7:35" s="256" customFormat="1" ht="16.5">
      <c r="G148" s="247"/>
      <c r="L148" s="246" t="s">
        <v>872</v>
      </c>
      <c r="AD148" s="247"/>
      <c r="AE148" s="247"/>
      <c r="AF148" s="247"/>
      <c r="AG148" s="247"/>
      <c r="AH148" s="247"/>
      <c r="AI148" s="247"/>
    </row>
    <row r="149" spans="7:35" s="256" customFormat="1" ht="16.5">
      <c r="G149" s="247"/>
      <c r="L149" s="246" t="s">
        <v>873</v>
      </c>
      <c r="AD149" s="247"/>
      <c r="AE149" s="247"/>
      <c r="AF149" s="247"/>
      <c r="AG149" s="247"/>
      <c r="AH149" s="247"/>
      <c r="AI149" s="247"/>
    </row>
    <row r="150" spans="7:35" s="256" customFormat="1" ht="16.5">
      <c r="G150" s="247"/>
      <c r="L150" s="246" t="s">
        <v>874</v>
      </c>
      <c r="AD150" s="247"/>
      <c r="AE150" s="247"/>
      <c r="AF150" s="247"/>
      <c r="AG150" s="247"/>
      <c r="AH150" s="247"/>
      <c r="AI150" s="247"/>
    </row>
    <row r="151" spans="7:35" s="256" customFormat="1" ht="16.5">
      <c r="G151" s="247"/>
      <c r="L151" s="246" t="s">
        <v>875</v>
      </c>
      <c r="AD151" s="247"/>
      <c r="AE151" s="247"/>
      <c r="AF151" s="247"/>
      <c r="AG151" s="247"/>
      <c r="AH151" s="247"/>
      <c r="AI151" s="247"/>
    </row>
    <row r="152" spans="7:35" s="256" customFormat="1" ht="16.5">
      <c r="G152" s="247"/>
      <c r="L152" s="246" t="s">
        <v>876</v>
      </c>
      <c r="AD152" s="247"/>
      <c r="AE152" s="247"/>
      <c r="AF152" s="247"/>
      <c r="AG152" s="247"/>
      <c r="AH152" s="247"/>
      <c r="AI152" s="247"/>
    </row>
    <row r="153" spans="7:35" s="256" customFormat="1" ht="16.5">
      <c r="G153" s="247"/>
      <c r="L153" s="246" t="s">
        <v>877</v>
      </c>
      <c r="AD153" s="247"/>
      <c r="AE153" s="247"/>
      <c r="AF153" s="247"/>
      <c r="AG153" s="247"/>
      <c r="AH153" s="247"/>
      <c r="AI153" s="247"/>
    </row>
    <row r="154" spans="7:35" s="256" customFormat="1" ht="16.5">
      <c r="G154" s="247"/>
      <c r="L154" s="246" t="s">
        <v>878</v>
      </c>
      <c r="AD154" s="247"/>
      <c r="AE154" s="247"/>
      <c r="AF154" s="247"/>
      <c r="AG154" s="247"/>
      <c r="AH154" s="247"/>
      <c r="AI154" s="247"/>
    </row>
    <row r="155" spans="7:35" s="256" customFormat="1" ht="16.5">
      <c r="G155" s="247"/>
      <c r="L155" s="246" t="s">
        <v>879</v>
      </c>
      <c r="AD155" s="247"/>
      <c r="AE155" s="247"/>
      <c r="AF155" s="247"/>
      <c r="AG155" s="247"/>
      <c r="AH155" s="247"/>
      <c r="AI155" s="247"/>
    </row>
    <row r="156" spans="7:35" s="256" customFormat="1" ht="16.5">
      <c r="G156" s="247"/>
      <c r="L156" s="246" t="s">
        <v>234</v>
      </c>
      <c r="AD156" s="247"/>
      <c r="AE156" s="247"/>
      <c r="AF156" s="247"/>
      <c r="AG156" s="247"/>
      <c r="AH156" s="247"/>
      <c r="AI156" s="247"/>
    </row>
    <row r="157" spans="7:35" s="256" customFormat="1" ht="16.5">
      <c r="G157" s="247"/>
      <c r="L157" s="246" t="s">
        <v>166</v>
      </c>
      <c r="AD157" s="247"/>
      <c r="AE157" s="247"/>
      <c r="AF157" s="247"/>
      <c r="AG157" s="247"/>
      <c r="AH157" s="247"/>
      <c r="AI157" s="247"/>
    </row>
    <row r="158" spans="7:35" s="256" customFormat="1" ht="16.5">
      <c r="G158" s="247"/>
      <c r="L158" s="246" t="s">
        <v>880</v>
      </c>
      <c r="AD158" s="247"/>
      <c r="AE158" s="247"/>
      <c r="AF158" s="247"/>
      <c r="AG158" s="247"/>
      <c r="AH158" s="247"/>
      <c r="AI158" s="247"/>
    </row>
    <row r="159" spans="7:35" s="256" customFormat="1" ht="16.5">
      <c r="G159" s="247"/>
      <c r="L159" s="246" t="s">
        <v>881</v>
      </c>
      <c r="AD159" s="247"/>
      <c r="AE159" s="247"/>
      <c r="AF159" s="247"/>
      <c r="AG159" s="247"/>
      <c r="AH159" s="247"/>
      <c r="AI159" s="247"/>
    </row>
    <row r="160" spans="7:35" s="256" customFormat="1" ht="16.5">
      <c r="G160" s="247"/>
      <c r="L160" s="246" t="s">
        <v>882</v>
      </c>
      <c r="AD160" s="247"/>
      <c r="AE160" s="247"/>
      <c r="AF160" s="247"/>
      <c r="AG160" s="247"/>
      <c r="AH160" s="247"/>
      <c r="AI160" s="247"/>
    </row>
    <row r="161" spans="7:35" s="256" customFormat="1" ht="16.5">
      <c r="G161" s="247"/>
      <c r="L161" s="246" t="s">
        <v>883</v>
      </c>
      <c r="AD161" s="247"/>
      <c r="AE161" s="247"/>
      <c r="AF161" s="247"/>
      <c r="AG161" s="247"/>
      <c r="AH161" s="247"/>
      <c r="AI161" s="247"/>
    </row>
    <row r="162" spans="7:35" s="256" customFormat="1" ht="16.5">
      <c r="G162" s="247"/>
      <c r="L162" s="246" t="s">
        <v>884</v>
      </c>
      <c r="AD162" s="247"/>
      <c r="AE162" s="247"/>
      <c r="AF162" s="247"/>
      <c r="AG162" s="247"/>
      <c r="AH162" s="247"/>
      <c r="AI162" s="247"/>
    </row>
    <row r="163" spans="7:35" s="256" customFormat="1" ht="16.5">
      <c r="G163" s="247"/>
      <c r="L163" s="246" t="s">
        <v>885</v>
      </c>
      <c r="AD163" s="247"/>
      <c r="AE163" s="247"/>
      <c r="AF163" s="247"/>
      <c r="AG163" s="247"/>
      <c r="AH163" s="247"/>
      <c r="AI163" s="247"/>
    </row>
    <row r="164" spans="7:35" s="256" customFormat="1">
      <c r="G164" s="247"/>
      <c r="L164" s="258"/>
      <c r="AD164" s="247"/>
      <c r="AE164" s="247"/>
      <c r="AF164" s="247"/>
      <c r="AG164" s="247"/>
      <c r="AH164" s="247"/>
      <c r="AI164" s="247"/>
    </row>
    <row r="165" spans="7:35" s="256" customFormat="1" ht="16.5">
      <c r="G165" s="247"/>
      <c r="AD165" s="247"/>
      <c r="AE165" s="247"/>
      <c r="AF165" s="247"/>
      <c r="AG165" s="247"/>
      <c r="AH165" s="247"/>
      <c r="AI165" s="247"/>
    </row>
    <row r="166" spans="7:35" s="256" customFormat="1" ht="16.5">
      <c r="G166" s="247"/>
      <c r="AD166" s="247"/>
      <c r="AE166" s="247"/>
      <c r="AF166" s="247"/>
      <c r="AG166" s="247"/>
      <c r="AH166" s="247"/>
      <c r="AI166" s="247"/>
    </row>
    <row r="167" spans="7:35" s="256" customFormat="1" ht="16.5">
      <c r="G167" s="247"/>
      <c r="AD167" s="247"/>
      <c r="AE167" s="247"/>
      <c r="AF167" s="247"/>
      <c r="AG167" s="247"/>
      <c r="AH167" s="247"/>
      <c r="AI167" s="247"/>
    </row>
    <row r="168" spans="7:35" s="256" customFormat="1" ht="16.5">
      <c r="G168" s="247"/>
      <c r="AD168" s="247"/>
      <c r="AE168" s="247"/>
      <c r="AF168" s="247"/>
      <c r="AG168" s="247"/>
      <c r="AH168" s="247"/>
      <c r="AI168" s="247"/>
    </row>
    <row r="169" spans="7:35" s="256" customFormat="1" ht="16.5">
      <c r="G169" s="247"/>
      <c r="AD169" s="247"/>
      <c r="AE169" s="247"/>
      <c r="AF169" s="247"/>
      <c r="AG169" s="247"/>
      <c r="AH169" s="247"/>
      <c r="AI169" s="247"/>
    </row>
    <row r="170" spans="7:35" s="256" customFormat="1" ht="16.5">
      <c r="G170" s="247"/>
      <c r="AD170" s="247"/>
      <c r="AE170" s="247"/>
      <c r="AF170" s="247"/>
      <c r="AG170" s="247"/>
      <c r="AH170" s="247"/>
      <c r="AI170" s="247"/>
    </row>
    <row r="171" spans="7:35" s="256" customFormat="1" ht="16.5">
      <c r="G171" s="247"/>
      <c r="AD171" s="247"/>
      <c r="AE171" s="247"/>
      <c r="AF171" s="247"/>
      <c r="AG171" s="247"/>
      <c r="AH171" s="247"/>
      <c r="AI171" s="247"/>
    </row>
    <row r="172" spans="7:35" s="256" customFormat="1" ht="16.5">
      <c r="G172" s="247"/>
      <c r="AD172" s="247"/>
      <c r="AE172" s="247"/>
      <c r="AF172" s="247"/>
      <c r="AG172" s="247"/>
      <c r="AH172" s="247"/>
      <c r="AI172" s="247"/>
    </row>
    <row r="173" spans="7:35" s="256" customFormat="1" ht="16.5">
      <c r="G173" s="247"/>
      <c r="AD173" s="247"/>
      <c r="AE173" s="247"/>
      <c r="AF173" s="247"/>
      <c r="AG173" s="247"/>
      <c r="AH173" s="247"/>
      <c r="AI173" s="247"/>
    </row>
    <row r="174" spans="7:35" s="256" customFormat="1" ht="16.5">
      <c r="G174" s="247"/>
      <c r="AD174" s="247"/>
      <c r="AE174" s="247"/>
      <c r="AF174" s="247"/>
      <c r="AG174" s="247"/>
      <c r="AH174" s="247"/>
      <c r="AI174" s="247"/>
    </row>
    <row r="175" spans="7:35" s="256" customFormat="1" ht="16.5">
      <c r="G175" s="247"/>
      <c r="AD175" s="247"/>
      <c r="AE175" s="247"/>
      <c r="AF175" s="247"/>
      <c r="AG175" s="247"/>
      <c r="AH175" s="247"/>
      <c r="AI175" s="247"/>
    </row>
    <row r="176" spans="7:35" s="256" customFormat="1" ht="16.5">
      <c r="G176" s="247"/>
      <c r="AD176" s="247"/>
      <c r="AE176" s="247"/>
      <c r="AF176" s="247"/>
      <c r="AG176" s="247"/>
      <c r="AH176" s="247"/>
      <c r="AI176" s="247"/>
    </row>
    <row r="177" spans="7:35" s="256" customFormat="1" ht="16.5">
      <c r="G177" s="247"/>
      <c r="AD177" s="247"/>
      <c r="AE177" s="247"/>
      <c r="AF177" s="247"/>
      <c r="AG177" s="247"/>
      <c r="AH177" s="247"/>
      <c r="AI177" s="247"/>
    </row>
    <row r="178" spans="7:35" s="256" customFormat="1" ht="16.5">
      <c r="G178" s="247"/>
      <c r="AD178" s="247"/>
      <c r="AE178" s="247"/>
      <c r="AF178" s="247"/>
      <c r="AG178" s="247"/>
      <c r="AH178" s="247"/>
      <c r="AI178" s="247"/>
    </row>
    <row r="179" spans="7:35" s="256" customFormat="1" ht="16.5">
      <c r="G179" s="247"/>
      <c r="AD179" s="247"/>
      <c r="AE179" s="247"/>
      <c r="AF179" s="247"/>
      <c r="AG179" s="247"/>
      <c r="AH179" s="247"/>
      <c r="AI179" s="247"/>
    </row>
    <row r="180" spans="7:35" s="256" customFormat="1" ht="16.5">
      <c r="G180" s="247"/>
      <c r="AD180" s="247"/>
      <c r="AE180" s="247"/>
      <c r="AF180" s="247"/>
      <c r="AG180" s="247"/>
      <c r="AH180" s="247"/>
      <c r="AI180" s="247"/>
    </row>
    <row r="181" spans="7:35" s="256" customFormat="1" ht="16.5">
      <c r="G181" s="247"/>
      <c r="AD181" s="247"/>
      <c r="AE181" s="247"/>
      <c r="AF181" s="247"/>
      <c r="AG181" s="247"/>
      <c r="AH181" s="247"/>
      <c r="AI181" s="247"/>
    </row>
    <row r="182" spans="7:35" s="256" customFormat="1" ht="16.5">
      <c r="G182" s="247"/>
      <c r="AD182" s="247"/>
      <c r="AE182" s="247"/>
      <c r="AF182" s="247"/>
      <c r="AG182" s="247"/>
      <c r="AH182" s="247"/>
      <c r="AI182" s="247"/>
    </row>
    <row r="183" spans="7:35" s="256" customFormat="1" ht="16.5">
      <c r="G183" s="247"/>
      <c r="AD183" s="247"/>
      <c r="AE183" s="247"/>
      <c r="AF183" s="247"/>
      <c r="AG183" s="247"/>
      <c r="AH183" s="247"/>
      <c r="AI183" s="247"/>
    </row>
    <row r="184" spans="7:35" s="256" customFormat="1" ht="16.5">
      <c r="G184" s="247"/>
      <c r="AD184" s="247"/>
      <c r="AE184" s="247"/>
      <c r="AF184" s="247"/>
      <c r="AG184" s="247"/>
      <c r="AH184" s="247"/>
      <c r="AI184" s="247"/>
    </row>
    <row r="185" spans="7:35" s="256" customFormat="1" ht="16.5">
      <c r="G185" s="247"/>
      <c r="AD185" s="247"/>
      <c r="AE185" s="247"/>
      <c r="AF185" s="247"/>
      <c r="AG185" s="247"/>
      <c r="AH185" s="247"/>
      <c r="AI185" s="247"/>
    </row>
    <row r="186" spans="7:35" s="256" customFormat="1" ht="16.5">
      <c r="G186" s="247"/>
      <c r="AD186" s="247"/>
      <c r="AE186" s="247"/>
      <c r="AF186" s="247"/>
      <c r="AG186" s="247"/>
      <c r="AH186" s="247"/>
      <c r="AI186" s="247"/>
    </row>
    <row r="187" spans="7:35" s="256" customFormat="1" ht="16.5">
      <c r="G187" s="247"/>
      <c r="AD187" s="247"/>
      <c r="AE187" s="247"/>
      <c r="AF187" s="247"/>
      <c r="AG187" s="247"/>
      <c r="AH187" s="247"/>
      <c r="AI187" s="247"/>
    </row>
    <row r="188" spans="7:35" s="256" customFormat="1" ht="16.5">
      <c r="G188" s="247"/>
      <c r="AD188" s="247"/>
      <c r="AE188" s="247"/>
      <c r="AF188" s="247"/>
      <c r="AG188" s="247"/>
      <c r="AH188" s="247"/>
      <c r="AI188" s="247"/>
    </row>
    <row r="189" spans="7:35" s="256" customFormat="1" ht="16.5">
      <c r="G189" s="247"/>
      <c r="AD189" s="247"/>
      <c r="AE189" s="247"/>
      <c r="AF189" s="247"/>
      <c r="AG189" s="247"/>
      <c r="AH189" s="247"/>
      <c r="AI189" s="247"/>
    </row>
    <row r="190" spans="7:35" s="256" customFormat="1" ht="16.5">
      <c r="G190" s="247"/>
      <c r="AD190" s="247"/>
      <c r="AE190" s="247"/>
      <c r="AF190" s="247"/>
      <c r="AG190" s="247"/>
      <c r="AH190" s="247"/>
      <c r="AI190" s="247"/>
    </row>
    <row r="191" spans="7:35" s="256" customFormat="1" ht="16.5">
      <c r="G191" s="247"/>
      <c r="AD191" s="247"/>
      <c r="AE191" s="247"/>
      <c r="AF191" s="247"/>
      <c r="AG191" s="247"/>
      <c r="AH191" s="247"/>
      <c r="AI191" s="247"/>
    </row>
    <row r="192" spans="7:35" s="256" customFormat="1" ht="16.5">
      <c r="G192" s="247"/>
      <c r="AD192" s="247"/>
      <c r="AE192" s="247"/>
      <c r="AF192" s="247"/>
      <c r="AG192" s="247"/>
      <c r="AH192" s="247"/>
      <c r="AI192" s="247"/>
    </row>
    <row r="193" spans="7:35" s="256" customFormat="1" ht="16.5">
      <c r="G193" s="247"/>
      <c r="AD193" s="247"/>
      <c r="AE193" s="247"/>
      <c r="AF193" s="247"/>
      <c r="AG193" s="247"/>
      <c r="AH193" s="247"/>
      <c r="AI193" s="247"/>
    </row>
    <row r="194" spans="7:35" s="256" customFormat="1" ht="16.5">
      <c r="G194" s="247"/>
      <c r="AD194" s="247"/>
      <c r="AE194" s="247"/>
      <c r="AF194" s="247"/>
      <c r="AG194" s="247"/>
      <c r="AH194" s="247"/>
      <c r="AI194" s="247"/>
    </row>
    <row r="195" spans="7:35" s="256" customFormat="1" ht="16.5">
      <c r="G195" s="247"/>
      <c r="AD195" s="247"/>
      <c r="AE195" s="247"/>
      <c r="AF195" s="247"/>
      <c r="AG195" s="247"/>
      <c r="AH195" s="247"/>
      <c r="AI195" s="247"/>
    </row>
    <row r="196" spans="7:35" s="256" customFormat="1" ht="16.5">
      <c r="G196" s="247"/>
      <c r="AD196" s="247"/>
      <c r="AE196" s="247"/>
      <c r="AF196" s="247"/>
      <c r="AG196" s="247"/>
      <c r="AH196" s="247"/>
      <c r="AI196" s="247"/>
    </row>
    <row r="197" spans="7:35" s="256" customFormat="1" ht="16.5">
      <c r="G197" s="247"/>
      <c r="AD197" s="247"/>
      <c r="AE197" s="247"/>
      <c r="AF197" s="247"/>
      <c r="AG197" s="247"/>
      <c r="AH197" s="247"/>
      <c r="AI197" s="247"/>
    </row>
    <row r="198" spans="7:35" s="256" customFormat="1" ht="16.5">
      <c r="G198" s="247"/>
      <c r="AD198" s="247"/>
      <c r="AE198" s="247"/>
      <c r="AF198" s="247"/>
      <c r="AG198" s="247"/>
      <c r="AH198" s="247"/>
      <c r="AI198" s="247"/>
    </row>
    <row r="199" spans="7:35" s="256" customFormat="1" ht="16.5">
      <c r="G199" s="247"/>
      <c r="AD199" s="247"/>
      <c r="AE199" s="247"/>
      <c r="AF199" s="247"/>
      <c r="AG199" s="247"/>
      <c r="AH199" s="247"/>
      <c r="AI199" s="247"/>
    </row>
    <row r="200" spans="7:35" s="256" customFormat="1" ht="16.5">
      <c r="G200" s="247"/>
      <c r="AD200" s="247"/>
      <c r="AE200" s="247"/>
      <c r="AF200" s="247"/>
      <c r="AG200" s="247"/>
      <c r="AH200" s="247"/>
      <c r="AI200" s="247"/>
    </row>
    <row r="201" spans="7:35" s="256" customFormat="1" ht="16.5">
      <c r="G201" s="247"/>
      <c r="AD201" s="247"/>
      <c r="AE201" s="247"/>
      <c r="AF201" s="247"/>
      <c r="AG201" s="247"/>
      <c r="AH201" s="247"/>
      <c r="AI201" s="247"/>
    </row>
    <row r="202" spans="7:35" s="256" customFormat="1" ht="16.5">
      <c r="G202" s="247"/>
      <c r="AD202" s="247"/>
      <c r="AE202" s="247"/>
      <c r="AF202" s="247"/>
      <c r="AG202" s="247"/>
      <c r="AH202" s="247"/>
      <c r="AI202" s="247"/>
    </row>
    <row r="203" spans="7:35" s="256" customFormat="1" ht="16.5">
      <c r="G203" s="247"/>
      <c r="AD203" s="247"/>
      <c r="AE203" s="247"/>
      <c r="AF203" s="247"/>
      <c r="AG203" s="247"/>
      <c r="AH203" s="247"/>
      <c r="AI203" s="247"/>
    </row>
    <row r="204" spans="7:35" s="256" customFormat="1" ht="16.5">
      <c r="G204" s="247"/>
      <c r="AD204" s="247"/>
      <c r="AE204" s="247"/>
      <c r="AF204" s="247"/>
      <c r="AG204" s="247"/>
      <c r="AH204" s="247"/>
      <c r="AI204" s="247"/>
    </row>
    <row r="205" spans="7:35" s="256" customFormat="1" ht="16.5">
      <c r="G205" s="247"/>
      <c r="AD205" s="247"/>
      <c r="AE205" s="247"/>
      <c r="AF205" s="247"/>
      <c r="AG205" s="247"/>
      <c r="AH205" s="247"/>
      <c r="AI205" s="247"/>
    </row>
    <row r="206" spans="7:35" s="256" customFormat="1" ht="16.5">
      <c r="G206" s="247"/>
      <c r="AD206" s="247"/>
      <c r="AE206" s="247"/>
      <c r="AF206" s="247"/>
      <c r="AG206" s="247"/>
      <c r="AH206" s="247"/>
      <c r="AI206" s="247"/>
    </row>
    <row r="207" spans="7:35" s="256" customFormat="1" ht="16.5">
      <c r="G207" s="247"/>
      <c r="AD207" s="247"/>
      <c r="AE207" s="247"/>
      <c r="AF207" s="247"/>
      <c r="AG207" s="247"/>
      <c r="AH207" s="247"/>
      <c r="AI207" s="247"/>
    </row>
    <row r="208" spans="7:35" s="256" customFormat="1" ht="16.5">
      <c r="G208" s="247"/>
      <c r="AD208" s="247"/>
      <c r="AE208" s="247"/>
      <c r="AF208" s="247"/>
      <c r="AG208" s="247"/>
      <c r="AH208" s="247"/>
      <c r="AI208" s="247"/>
    </row>
    <row r="209" spans="7:35" s="256" customFormat="1" ht="16.5">
      <c r="G209" s="247"/>
      <c r="AD209" s="247"/>
      <c r="AE209" s="247"/>
      <c r="AF209" s="247"/>
      <c r="AG209" s="247"/>
      <c r="AH209" s="247"/>
      <c r="AI209" s="247"/>
    </row>
    <row r="210" spans="7:35" s="256" customFormat="1" ht="16.5">
      <c r="G210" s="247"/>
      <c r="AD210" s="247"/>
      <c r="AE210" s="247"/>
      <c r="AF210" s="247"/>
      <c r="AG210" s="247"/>
      <c r="AH210" s="247"/>
      <c r="AI210" s="247"/>
    </row>
    <row r="211" spans="7:35" s="256" customFormat="1" ht="16.5">
      <c r="G211" s="247"/>
      <c r="AD211" s="247"/>
      <c r="AE211" s="247"/>
      <c r="AF211" s="247"/>
      <c r="AG211" s="247"/>
      <c r="AH211" s="247"/>
      <c r="AI211" s="247"/>
    </row>
    <row r="212" spans="7:35" s="256" customFormat="1" ht="16.5">
      <c r="G212" s="247"/>
      <c r="AD212" s="247"/>
      <c r="AE212" s="247"/>
      <c r="AF212" s="247"/>
      <c r="AG212" s="247"/>
      <c r="AH212" s="247"/>
      <c r="AI212" s="247"/>
    </row>
    <row r="213" spans="7:35" s="256" customFormat="1" ht="16.5">
      <c r="G213" s="247"/>
      <c r="AD213" s="247"/>
      <c r="AE213" s="247"/>
      <c r="AF213" s="247"/>
      <c r="AG213" s="247"/>
      <c r="AH213" s="247"/>
      <c r="AI213" s="247"/>
    </row>
    <row r="214" spans="7:35" s="256" customFormat="1" ht="16.5">
      <c r="G214" s="247"/>
      <c r="AD214" s="247"/>
      <c r="AE214" s="247"/>
      <c r="AF214" s="247"/>
      <c r="AG214" s="247"/>
      <c r="AH214" s="247"/>
      <c r="AI214" s="247"/>
    </row>
    <row r="215" spans="7:35" s="256" customFormat="1" ht="16.5">
      <c r="G215" s="247"/>
      <c r="AD215" s="247"/>
      <c r="AE215" s="247"/>
      <c r="AF215" s="247"/>
      <c r="AG215" s="247"/>
      <c r="AH215" s="247"/>
      <c r="AI215" s="247"/>
    </row>
    <row r="216" spans="7:35" s="256" customFormat="1" ht="16.5">
      <c r="G216" s="247"/>
      <c r="AD216" s="247"/>
      <c r="AE216" s="247"/>
      <c r="AF216" s="247"/>
      <c r="AG216" s="247"/>
      <c r="AH216" s="247"/>
      <c r="AI216" s="247"/>
    </row>
    <row r="217" spans="7:35" s="256" customFormat="1" ht="16.5">
      <c r="G217" s="247"/>
      <c r="AD217" s="247"/>
      <c r="AE217" s="247"/>
      <c r="AF217" s="247"/>
      <c r="AG217" s="247"/>
      <c r="AH217" s="247"/>
      <c r="AI217" s="247"/>
    </row>
    <row r="218" spans="7:35" s="256" customFormat="1" ht="16.5">
      <c r="G218" s="247"/>
      <c r="AD218" s="247"/>
      <c r="AE218" s="247"/>
      <c r="AF218" s="247"/>
      <c r="AG218" s="247"/>
      <c r="AH218" s="247"/>
      <c r="AI218" s="247"/>
    </row>
    <row r="219" spans="7:35" s="256" customFormat="1" ht="16.5">
      <c r="G219" s="247"/>
      <c r="AD219" s="247"/>
      <c r="AE219" s="247"/>
      <c r="AF219" s="247"/>
      <c r="AG219" s="247"/>
      <c r="AH219" s="247"/>
      <c r="AI219" s="247"/>
    </row>
    <row r="220" spans="7:35" s="256" customFormat="1" ht="16.5">
      <c r="G220" s="247"/>
      <c r="AD220" s="247"/>
      <c r="AE220" s="247"/>
      <c r="AF220" s="247"/>
      <c r="AG220" s="247"/>
      <c r="AH220" s="247"/>
      <c r="AI220" s="247"/>
    </row>
    <row r="221" spans="7:35" s="256" customFormat="1" ht="16.5">
      <c r="G221" s="247"/>
      <c r="AD221" s="247"/>
      <c r="AE221" s="247"/>
      <c r="AF221" s="247"/>
      <c r="AG221" s="247"/>
      <c r="AH221" s="247"/>
      <c r="AI221" s="247"/>
    </row>
    <row r="222" spans="7:35" s="256" customFormat="1" ht="16.5">
      <c r="G222" s="247"/>
      <c r="AD222" s="247"/>
      <c r="AE222" s="247"/>
      <c r="AF222" s="247"/>
      <c r="AG222" s="247"/>
      <c r="AH222" s="247"/>
      <c r="AI222" s="247"/>
    </row>
    <row r="223" spans="7:35" s="256" customFormat="1" ht="16.5">
      <c r="G223" s="247"/>
      <c r="AD223" s="247"/>
      <c r="AE223" s="247"/>
      <c r="AF223" s="247"/>
      <c r="AG223" s="247"/>
      <c r="AH223" s="247"/>
      <c r="AI223" s="247"/>
    </row>
    <row r="224" spans="7:35" s="256" customFormat="1" ht="16.5">
      <c r="G224" s="247"/>
      <c r="AD224" s="247"/>
      <c r="AE224" s="247"/>
      <c r="AF224" s="247"/>
      <c r="AG224" s="247"/>
      <c r="AH224" s="247"/>
      <c r="AI224" s="247"/>
    </row>
    <row r="225" spans="7:35" s="256" customFormat="1" ht="16.5">
      <c r="G225" s="247"/>
      <c r="AD225" s="247"/>
      <c r="AE225" s="247"/>
      <c r="AF225" s="247"/>
      <c r="AG225" s="247"/>
      <c r="AH225" s="247"/>
      <c r="AI225" s="247"/>
    </row>
    <row r="226" spans="7:35" s="256" customFormat="1" ht="16.5">
      <c r="G226" s="247"/>
      <c r="AD226" s="247"/>
      <c r="AE226" s="247"/>
      <c r="AF226" s="247"/>
      <c r="AG226" s="247"/>
      <c r="AH226" s="247"/>
      <c r="AI226" s="247"/>
    </row>
    <row r="227" spans="7:35" s="256" customFormat="1" ht="16.5">
      <c r="G227" s="247"/>
      <c r="AD227" s="247"/>
      <c r="AE227" s="247"/>
      <c r="AF227" s="247"/>
      <c r="AG227" s="247"/>
      <c r="AH227" s="247"/>
      <c r="AI227" s="247"/>
    </row>
    <row r="228" spans="7:35" s="256" customFormat="1" ht="16.5">
      <c r="G228" s="247"/>
      <c r="AD228" s="247"/>
      <c r="AE228" s="247"/>
      <c r="AF228" s="247"/>
      <c r="AG228" s="247"/>
      <c r="AH228" s="247"/>
      <c r="AI228" s="247"/>
    </row>
    <row r="229" spans="7:35" s="256" customFormat="1" ht="16.5">
      <c r="G229" s="247"/>
      <c r="AD229" s="247"/>
      <c r="AE229" s="247"/>
      <c r="AF229" s="247"/>
      <c r="AG229" s="247"/>
      <c r="AH229" s="247"/>
      <c r="AI229" s="247"/>
    </row>
    <row r="230" spans="7:35" s="256" customFormat="1" ht="16.5">
      <c r="G230" s="247"/>
      <c r="AD230" s="247"/>
      <c r="AE230" s="247"/>
      <c r="AF230" s="247"/>
      <c r="AG230" s="247"/>
      <c r="AH230" s="247"/>
      <c r="AI230" s="247"/>
    </row>
    <row r="231" spans="7:35" s="256" customFormat="1" ht="16.5">
      <c r="G231" s="247"/>
      <c r="AD231" s="247"/>
      <c r="AE231" s="247"/>
      <c r="AF231" s="247"/>
      <c r="AG231" s="247"/>
      <c r="AH231" s="247"/>
      <c r="AI231" s="247"/>
    </row>
    <row r="232" spans="7:35" s="256" customFormat="1" ht="16.5">
      <c r="G232" s="247"/>
      <c r="AD232" s="247"/>
      <c r="AE232" s="247"/>
      <c r="AF232" s="247"/>
      <c r="AG232" s="247"/>
      <c r="AH232" s="247"/>
      <c r="AI232" s="247"/>
    </row>
    <row r="233" spans="7:35" s="256" customFormat="1" ht="16.5">
      <c r="G233" s="247"/>
      <c r="AD233" s="247"/>
      <c r="AE233" s="247"/>
      <c r="AF233" s="247"/>
      <c r="AG233" s="247"/>
      <c r="AH233" s="247"/>
      <c r="AI233" s="247"/>
    </row>
    <row r="234" spans="7:35" s="256" customFormat="1" ht="16.5">
      <c r="G234" s="247"/>
      <c r="AD234" s="247"/>
      <c r="AE234" s="247"/>
      <c r="AF234" s="247"/>
      <c r="AG234" s="247"/>
      <c r="AH234" s="247"/>
      <c r="AI234" s="247"/>
    </row>
    <row r="235" spans="7:35" s="256" customFormat="1" ht="16.5">
      <c r="G235" s="247"/>
      <c r="AD235" s="247"/>
      <c r="AE235" s="247"/>
      <c r="AF235" s="247"/>
      <c r="AG235" s="247"/>
      <c r="AH235" s="247"/>
      <c r="AI235" s="247"/>
    </row>
    <row r="236" spans="7:35" s="256" customFormat="1" ht="16.5">
      <c r="G236" s="247"/>
      <c r="AD236" s="247"/>
      <c r="AE236" s="247"/>
      <c r="AF236" s="247"/>
      <c r="AG236" s="247"/>
      <c r="AH236" s="247"/>
      <c r="AI236" s="247"/>
    </row>
    <row r="237" spans="7:35" s="256" customFormat="1" ht="16.5">
      <c r="G237" s="247"/>
      <c r="AD237" s="247"/>
      <c r="AE237" s="247"/>
      <c r="AF237" s="247"/>
      <c r="AG237" s="247"/>
      <c r="AH237" s="247"/>
      <c r="AI237" s="247"/>
    </row>
    <row r="238" spans="7:35" s="256" customFormat="1" ht="16.5">
      <c r="G238" s="247"/>
      <c r="AD238" s="247"/>
      <c r="AE238" s="247"/>
      <c r="AF238" s="247"/>
      <c r="AG238" s="247"/>
      <c r="AH238" s="247"/>
      <c r="AI238" s="247"/>
    </row>
    <row r="239" spans="7:35" s="256" customFormat="1" ht="16.5">
      <c r="G239" s="247"/>
      <c r="AD239" s="247"/>
      <c r="AE239" s="247"/>
      <c r="AF239" s="247"/>
      <c r="AG239" s="247"/>
      <c r="AH239" s="247"/>
      <c r="AI239" s="247"/>
    </row>
    <row r="240" spans="7:35" s="256" customFormat="1" ht="16.5">
      <c r="G240" s="247"/>
      <c r="AD240" s="247"/>
      <c r="AE240" s="247"/>
      <c r="AF240" s="247"/>
      <c r="AG240" s="247"/>
      <c r="AH240" s="247"/>
      <c r="AI240" s="247"/>
    </row>
    <row r="241" spans="7:35" s="256" customFormat="1" ht="16.5">
      <c r="G241" s="247"/>
      <c r="AD241" s="247"/>
      <c r="AE241" s="247"/>
      <c r="AF241" s="247"/>
      <c r="AG241" s="247"/>
      <c r="AH241" s="247"/>
      <c r="AI241" s="247"/>
    </row>
    <row r="242" spans="7:35" s="256" customFormat="1" ht="16.5">
      <c r="G242" s="247"/>
      <c r="AD242" s="247"/>
      <c r="AE242" s="247"/>
      <c r="AF242" s="247"/>
      <c r="AG242" s="247"/>
      <c r="AH242" s="247"/>
      <c r="AI242" s="247"/>
    </row>
    <row r="243" spans="7:35" s="256" customFormat="1" ht="16.5">
      <c r="G243" s="247"/>
      <c r="AD243" s="247"/>
      <c r="AE243" s="247"/>
      <c r="AF243" s="247"/>
      <c r="AG243" s="247"/>
      <c r="AH243" s="247"/>
      <c r="AI243" s="247"/>
    </row>
    <row r="244" spans="7:35" s="256" customFormat="1" ht="16.5">
      <c r="G244" s="247"/>
      <c r="AD244" s="247"/>
      <c r="AE244" s="247"/>
      <c r="AF244" s="247"/>
      <c r="AG244" s="247"/>
      <c r="AH244" s="247"/>
      <c r="AI244" s="247"/>
    </row>
    <row r="245" spans="7:35" s="256" customFormat="1" ht="16.5">
      <c r="G245" s="247"/>
      <c r="AD245" s="247"/>
      <c r="AE245" s="247"/>
      <c r="AF245" s="247"/>
      <c r="AG245" s="247"/>
      <c r="AH245" s="247"/>
      <c r="AI245" s="247"/>
    </row>
    <row r="246" spans="7:35" s="256" customFormat="1" ht="16.5">
      <c r="G246" s="247"/>
      <c r="AD246" s="247"/>
      <c r="AE246" s="247"/>
      <c r="AF246" s="247"/>
      <c r="AG246" s="247"/>
      <c r="AH246" s="247"/>
      <c r="AI246" s="247"/>
    </row>
    <row r="247" spans="7:35" s="256" customFormat="1" ht="16.5">
      <c r="G247" s="247"/>
      <c r="AD247" s="247"/>
      <c r="AE247" s="247"/>
      <c r="AF247" s="247"/>
      <c r="AG247" s="247"/>
      <c r="AH247" s="247"/>
      <c r="AI247" s="247"/>
    </row>
    <row r="248" spans="7:35" s="256" customFormat="1" ht="16.5">
      <c r="G248" s="247"/>
      <c r="AD248" s="247"/>
      <c r="AE248" s="247"/>
      <c r="AF248" s="247"/>
      <c r="AG248" s="247"/>
      <c r="AH248" s="247"/>
      <c r="AI248" s="247"/>
    </row>
    <row r="249" spans="7:35" s="256" customFormat="1" ht="16.5">
      <c r="G249" s="247"/>
      <c r="AD249" s="247"/>
      <c r="AE249" s="247"/>
      <c r="AF249" s="247"/>
      <c r="AG249" s="247"/>
      <c r="AH249" s="247"/>
      <c r="AI249" s="247"/>
    </row>
    <row r="250" spans="7:35" s="256" customFormat="1" ht="16.5">
      <c r="G250" s="247"/>
      <c r="AD250" s="247"/>
      <c r="AE250" s="247"/>
      <c r="AF250" s="247"/>
      <c r="AG250" s="247"/>
      <c r="AH250" s="247"/>
      <c r="AI250" s="247"/>
    </row>
    <row r="251" spans="7:35" s="256" customFormat="1" ht="16.5">
      <c r="G251" s="247"/>
      <c r="AD251" s="247"/>
      <c r="AE251" s="247"/>
      <c r="AF251" s="247"/>
      <c r="AG251" s="247"/>
      <c r="AH251" s="247"/>
      <c r="AI251" s="247"/>
    </row>
    <row r="252" spans="7:35" s="256" customFormat="1" ht="16.5">
      <c r="G252" s="247"/>
      <c r="AD252" s="247"/>
      <c r="AE252" s="247"/>
      <c r="AF252" s="247"/>
      <c r="AG252" s="247"/>
      <c r="AH252" s="247"/>
      <c r="AI252" s="247"/>
    </row>
    <row r="253" spans="7:35" s="256" customFormat="1" ht="16.5">
      <c r="G253" s="247"/>
      <c r="AD253" s="247"/>
      <c r="AE253" s="247"/>
      <c r="AF253" s="247"/>
      <c r="AG253" s="247"/>
      <c r="AH253" s="247"/>
      <c r="AI253" s="247"/>
    </row>
    <row r="254" spans="7:35" s="256" customFormat="1" ht="16.5">
      <c r="G254" s="247"/>
      <c r="AD254" s="247"/>
      <c r="AE254" s="247"/>
      <c r="AF254" s="247"/>
      <c r="AG254" s="247"/>
      <c r="AH254" s="247"/>
      <c r="AI254" s="247"/>
    </row>
    <row r="255" spans="7:35" s="256" customFormat="1" ht="16.5">
      <c r="G255" s="247"/>
      <c r="AD255" s="247"/>
      <c r="AE255" s="247"/>
      <c r="AF255" s="247"/>
      <c r="AG255" s="247"/>
      <c r="AH255" s="247"/>
      <c r="AI255" s="247"/>
    </row>
    <row r="256" spans="7:35" s="256" customFormat="1" ht="16.5">
      <c r="G256" s="247"/>
      <c r="AD256" s="247"/>
      <c r="AE256" s="247"/>
      <c r="AF256" s="247"/>
      <c r="AG256" s="247"/>
      <c r="AH256" s="247"/>
      <c r="AI256" s="247"/>
    </row>
    <row r="257" spans="7:35" s="256" customFormat="1" ht="16.5">
      <c r="G257" s="247"/>
      <c r="AD257" s="247"/>
      <c r="AE257" s="247"/>
      <c r="AF257" s="247"/>
      <c r="AG257" s="247"/>
      <c r="AH257" s="247"/>
      <c r="AI257" s="247"/>
    </row>
    <row r="258" spans="7:35" s="256" customFormat="1" ht="16.5">
      <c r="G258" s="247"/>
      <c r="AD258" s="247"/>
      <c r="AE258" s="247"/>
      <c r="AF258" s="247"/>
      <c r="AG258" s="247"/>
      <c r="AH258" s="247"/>
      <c r="AI258" s="247"/>
    </row>
    <row r="259" spans="7:35" s="256" customFormat="1" ht="16.5">
      <c r="G259" s="247"/>
      <c r="AD259" s="247"/>
      <c r="AE259" s="247"/>
      <c r="AF259" s="247"/>
      <c r="AG259" s="247"/>
      <c r="AH259" s="247"/>
      <c r="AI259" s="247"/>
    </row>
    <row r="260" spans="7:35" s="256" customFormat="1" ht="16.5">
      <c r="G260" s="247"/>
      <c r="AD260" s="247"/>
      <c r="AE260" s="247"/>
      <c r="AF260" s="247"/>
      <c r="AG260" s="247"/>
      <c r="AH260" s="247"/>
      <c r="AI260" s="247"/>
    </row>
    <row r="261" spans="7:35" s="256" customFormat="1" ht="16.5">
      <c r="G261" s="247"/>
      <c r="AD261" s="247"/>
      <c r="AE261" s="247"/>
      <c r="AF261" s="247"/>
      <c r="AG261" s="247"/>
      <c r="AH261" s="247"/>
      <c r="AI261" s="247"/>
    </row>
    <row r="262" spans="7:35" s="256" customFormat="1" ht="16.5">
      <c r="G262" s="247"/>
      <c r="AD262" s="247"/>
      <c r="AE262" s="247"/>
      <c r="AF262" s="247"/>
      <c r="AG262" s="247"/>
      <c r="AH262" s="247"/>
      <c r="AI262" s="247"/>
    </row>
    <row r="263" spans="7:35" s="256" customFormat="1" ht="16.5">
      <c r="G263" s="247"/>
      <c r="AD263" s="247"/>
      <c r="AE263" s="247"/>
      <c r="AF263" s="247"/>
      <c r="AG263" s="247"/>
      <c r="AH263" s="247"/>
      <c r="AI263" s="247"/>
    </row>
    <row r="264" spans="7:35" s="256" customFormat="1" ht="16.5">
      <c r="G264" s="247"/>
      <c r="AD264" s="247"/>
      <c r="AE264" s="247"/>
      <c r="AF264" s="247"/>
      <c r="AG264" s="247"/>
      <c r="AH264" s="247"/>
      <c r="AI264" s="247"/>
    </row>
    <row r="265" spans="7:35" s="256" customFormat="1" ht="16.5">
      <c r="G265" s="247"/>
      <c r="AD265" s="247"/>
      <c r="AE265" s="247"/>
      <c r="AF265" s="247"/>
      <c r="AG265" s="247"/>
      <c r="AH265" s="247"/>
      <c r="AI265" s="247"/>
    </row>
    <row r="266" spans="7:35" s="256" customFormat="1" ht="16.5">
      <c r="G266" s="247"/>
      <c r="AD266" s="247"/>
      <c r="AE266" s="247"/>
      <c r="AF266" s="247"/>
      <c r="AG266" s="247"/>
      <c r="AH266" s="247"/>
      <c r="AI266" s="247"/>
    </row>
    <row r="267" spans="7:35" s="256" customFormat="1" ht="16.5">
      <c r="G267" s="247"/>
      <c r="AD267" s="247"/>
      <c r="AE267" s="247"/>
      <c r="AF267" s="247"/>
      <c r="AG267" s="247"/>
      <c r="AH267" s="247"/>
      <c r="AI267" s="247"/>
    </row>
    <row r="268" spans="7:35" s="256" customFormat="1" ht="16.5">
      <c r="G268" s="247"/>
      <c r="AD268" s="247"/>
      <c r="AE268" s="247"/>
      <c r="AF268" s="247"/>
      <c r="AG268" s="247"/>
      <c r="AH268" s="247"/>
      <c r="AI268" s="247"/>
    </row>
    <row r="269" spans="7:35" s="256" customFormat="1" ht="16.5">
      <c r="G269" s="247"/>
      <c r="AD269" s="247"/>
      <c r="AE269" s="247"/>
      <c r="AF269" s="247"/>
      <c r="AG269" s="247"/>
      <c r="AH269" s="247"/>
      <c r="AI269" s="247"/>
    </row>
    <row r="270" spans="7:35" s="256" customFormat="1" ht="16.5">
      <c r="G270" s="247"/>
      <c r="AD270" s="247"/>
      <c r="AE270" s="247"/>
      <c r="AF270" s="247"/>
      <c r="AG270" s="247"/>
      <c r="AH270" s="247"/>
      <c r="AI270" s="247"/>
    </row>
    <row r="271" spans="7:35" s="256" customFormat="1" ht="16.5">
      <c r="G271" s="247"/>
      <c r="AD271" s="247"/>
      <c r="AE271" s="247"/>
      <c r="AF271" s="247"/>
      <c r="AG271" s="247"/>
      <c r="AH271" s="247"/>
      <c r="AI271" s="247"/>
    </row>
    <row r="272" spans="7:35" s="256" customFormat="1" ht="16.5">
      <c r="G272" s="247"/>
      <c r="AD272" s="247"/>
      <c r="AE272" s="247"/>
      <c r="AF272" s="247"/>
      <c r="AG272" s="247"/>
      <c r="AH272" s="247"/>
      <c r="AI272" s="247"/>
    </row>
    <row r="273" spans="7:35" s="256" customFormat="1" ht="16.5">
      <c r="G273" s="247"/>
      <c r="AD273" s="247"/>
      <c r="AE273" s="247"/>
      <c r="AF273" s="247"/>
      <c r="AG273" s="247"/>
      <c r="AH273" s="247"/>
      <c r="AI273" s="247"/>
    </row>
    <row r="274" spans="7:35" s="256" customFormat="1" ht="16.5">
      <c r="G274" s="247"/>
      <c r="AD274" s="247"/>
      <c r="AE274" s="247"/>
      <c r="AF274" s="247"/>
      <c r="AG274" s="247"/>
      <c r="AH274" s="247"/>
      <c r="AI274" s="247"/>
    </row>
    <row r="275" spans="7:35" s="256" customFormat="1" ht="16.5">
      <c r="G275" s="247"/>
      <c r="AD275" s="247"/>
      <c r="AE275" s="247"/>
      <c r="AF275" s="247"/>
      <c r="AG275" s="247"/>
      <c r="AH275" s="247"/>
      <c r="AI275" s="247"/>
    </row>
    <row r="276" spans="7:35" s="256" customFormat="1" ht="16.5">
      <c r="G276" s="247"/>
      <c r="AD276" s="247"/>
      <c r="AE276" s="247"/>
      <c r="AF276" s="247"/>
      <c r="AG276" s="247"/>
      <c r="AH276" s="247"/>
      <c r="AI276" s="247"/>
    </row>
    <row r="277" spans="7:35" s="256" customFormat="1" ht="16.5">
      <c r="G277" s="247"/>
      <c r="AD277" s="247"/>
      <c r="AE277" s="247"/>
      <c r="AF277" s="247"/>
      <c r="AG277" s="247"/>
      <c r="AH277" s="247"/>
      <c r="AI277" s="247"/>
    </row>
    <row r="278" spans="7:35" s="256" customFormat="1" ht="16.5">
      <c r="G278" s="247"/>
      <c r="AD278" s="247"/>
      <c r="AE278" s="247"/>
      <c r="AF278" s="247"/>
      <c r="AG278" s="247"/>
      <c r="AH278" s="247"/>
      <c r="AI278" s="247"/>
    </row>
    <row r="279" spans="7:35" s="256" customFormat="1" ht="16.5">
      <c r="G279" s="247"/>
      <c r="AD279" s="247"/>
      <c r="AE279" s="247"/>
      <c r="AF279" s="247"/>
      <c r="AG279" s="247"/>
      <c r="AH279" s="247"/>
      <c r="AI279" s="247"/>
    </row>
    <row r="280" spans="7:35" s="256" customFormat="1" ht="16.5">
      <c r="G280" s="247"/>
      <c r="AD280" s="247"/>
      <c r="AE280" s="247"/>
      <c r="AF280" s="247"/>
      <c r="AG280" s="247"/>
      <c r="AH280" s="247"/>
      <c r="AI280" s="247"/>
    </row>
    <row r="281" spans="7:35" s="256" customFormat="1" ht="16.5">
      <c r="G281" s="247"/>
      <c r="AD281" s="247"/>
      <c r="AE281" s="247"/>
      <c r="AF281" s="247"/>
      <c r="AG281" s="247"/>
      <c r="AH281" s="247"/>
      <c r="AI281" s="247"/>
    </row>
    <row r="282" spans="7:35" s="256" customFormat="1" ht="16.5">
      <c r="G282" s="247"/>
      <c r="AD282" s="247"/>
      <c r="AE282" s="247"/>
      <c r="AF282" s="247"/>
      <c r="AG282" s="247"/>
      <c r="AH282" s="247"/>
      <c r="AI282" s="247"/>
    </row>
    <row r="283" spans="7:35" s="256" customFormat="1" ht="16.5">
      <c r="G283" s="247"/>
      <c r="AD283" s="247"/>
      <c r="AE283" s="247"/>
      <c r="AF283" s="247"/>
      <c r="AG283" s="247"/>
      <c r="AH283" s="247"/>
      <c r="AI283" s="247"/>
    </row>
    <row r="284" spans="7:35" s="256" customFormat="1" ht="16.5">
      <c r="G284" s="247"/>
      <c r="AD284" s="247"/>
      <c r="AE284" s="247"/>
      <c r="AF284" s="247"/>
      <c r="AG284" s="247"/>
      <c r="AH284" s="247"/>
      <c r="AI284" s="247"/>
    </row>
    <row r="285" spans="7:35" s="256" customFormat="1" ht="16.5">
      <c r="G285" s="247"/>
      <c r="AD285" s="247"/>
      <c r="AE285" s="247"/>
      <c r="AF285" s="247"/>
      <c r="AG285" s="247"/>
      <c r="AH285" s="247"/>
      <c r="AI285" s="247"/>
    </row>
    <row r="286" spans="7:35" s="256" customFormat="1" ht="16.5">
      <c r="G286" s="247"/>
      <c r="AD286" s="247"/>
      <c r="AE286" s="247"/>
      <c r="AF286" s="247"/>
      <c r="AG286" s="247"/>
      <c r="AH286" s="247"/>
      <c r="AI286" s="247"/>
    </row>
    <row r="287" spans="7:35" s="256" customFormat="1" ht="16.5">
      <c r="G287" s="247"/>
      <c r="AD287" s="247"/>
      <c r="AE287" s="247"/>
      <c r="AF287" s="247"/>
      <c r="AG287" s="247"/>
      <c r="AH287" s="247"/>
      <c r="AI287" s="247"/>
    </row>
    <row r="288" spans="7:35" s="256" customFormat="1" ht="16.5">
      <c r="G288" s="247"/>
      <c r="AD288" s="247"/>
      <c r="AE288" s="247"/>
      <c r="AF288" s="247"/>
      <c r="AG288" s="247"/>
      <c r="AH288" s="247"/>
      <c r="AI288" s="247"/>
    </row>
    <row r="289" spans="7:35" s="256" customFormat="1" ht="16.5">
      <c r="G289" s="247"/>
      <c r="AD289" s="247"/>
      <c r="AE289" s="247"/>
      <c r="AF289" s="247"/>
      <c r="AG289" s="247"/>
      <c r="AH289" s="247"/>
      <c r="AI289" s="247"/>
    </row>
    <row r="290" spans="7:35" s="256" customFormat="1" ht="16.5">
      <c r="G290" s="247"/>
      <c r="AD290" s="247"/>
      <c r="AE290" s="247"/>
      <c r="AF290" s="247"/>
      <c r="AG290" s="247"/>
      <c r="AH290" s="247"/>
      <c r="AI290" s="247"/>
    </row>
    <row r="291" spans="7:35" s="256" customFormat="1" ht="16.5">
      <c r="G291" s="247"/>
      <c r="AD291" s="247"/>
      <c r="AE291" s="247"/>
      <c r="AF291" s="247"/>
      <c r="AG291" s="247"/>
      <c r="AH291" s="247"/>
      <c r="AI291" s="247"/>
    </row>
    <row r="292" spans="7:35" s="256" customFormat="1" ht="16.5">
      <c r="G292" s="247"/>
      <c r="AD292" s="247"/>
      <c r="AE292" s="247"/>
      <c r="AF292" s="247"/>
      <c r="AG292" s="247"/>
      <c r="AH292" s="247"/>
      <c r="AI292" s="247"/>
    </row>
    <row r="293" spans="7:35" s="256" customFormat="1" ht="16.5">
      <c r="G293" s="247"/>
      <c r="AD293" s="247"/>
      <c r="AE293" s="247"/>
      <c r="AF293" s="247"/>
      <c r="AG293" s="247"/>
      <c r="AH293" s="247"/>
      <c r="AI293" s="247"/>
    </row>
    <row r="294" spans="7:35" s="256" customFormat="1" ht="16.5">
      <c r="G294" s="247"/>
      <c r="AD294" s="247"/>
      <c r="AE294" s="247"/>
      <c r="AF294" s="247"/>
      <c r="AG294" s="247"/>
      <c r="AH294" s="247"/>
      <c r="AI294" s="247"/>
    </row>
    <row r="295" spans="7:35" s="256" customFormat="1" ht="16.5">
      <c r="G295" s="247"/>
      <c r="AD295" s="247"/>
      <c r="AE295" s="247"/>
      <c r="AF295" s="247"/>
      <c r="AG295" s="247"/>
      <c r="AH295" s="247"/>
      <c r="AI295" s="247"/>
    </row>
    <row r="296" spans="7:35" s="256" customFormat="1" ht="16.5">
      <c r="G296" s="247"/>
      <c r="AD296" s="247"/>
      <c r="AE296" s="247"/>
      <c r="AF296" s="247"/>
      <c r="AG296" s="247"/>
      <c r="AH296" s="247"/>
      <c r="AI296" s="247"/>
    </row>
    <row r="297" spans="7:35" s="256" customFormat="1" ht="16.5">
      <c r="G297" s="247"/>
      <c r="AD297" s="247"/>
      <c r="AE297" s="247"/>
      <c r="AF297" s="247"/>
      <c r="AG297" s="247"/>
      <c r="AH297" s="247"/>
      <c r="AI297" s="247"/>
    </row>
    <row r="298" spans="7:35" s="256" customFormat="1" ht="16.5">
      <c r="G298" s="247"/>
      <c r="AD298" s="247"/>
      <c r="AE298" s="247"/>
      <c r="AF298" s="247"/>
      <c r="AG298" s="247"/>
      <c r="AH298" s="247"/>
      <c r="AI298" s="247"/>
    </row>
    <row r="299" spans="7:35" s="256" customFormat="1" ht="16.5">
      <c r="G299" s="247"/>
      <c r="AD299" s="247"/>
      <c r="AE299" s="247"/>
      <c r="AF299" s="247"/>
      <c r="AG299" s="247"/>
      <c r="AH299" s="247"/>
      <c r="AI299" s="247"/>
    </row>
    <row r="300" spans="7:35" s="256" customFormat="1" ht="16.5">
      <c r="G300" s="247"/>
      <c r="AD300" s="247"/>
      <c r="AE300" s="247"/>
      <c r="AF300" s="247"/>
      <c r="AG300" s="247"/>
      <c r="AH300" s="247"/>
      <c r="AI300" s="247"/>
    </row>
    <row r="301" spans="7:35" s="256" customFormat="1" ht="16.5">
      <c r="G301" s="247"/>
      <c r="AD301" s="247"/>
      <c r="AE301" s="247"/>
      <c r="AF301" s="247"/>
      <c r="AG301" s="247"/>
      <c r="AH301" s="247"/>
      <c r="AI301" s="247"/>
    </row>
    <row r="302" spans="7:35" s="256" customFormat="1" ht="16.5">
      <c r="G302" s="247"/>
      <c r="AD302" s="247"/>
      <c r="AE302" s="247"/>
      <c r="AF302" s="247"/>
      <c r="AG302" s="247"/>
      <c r="AH302" s="247"/>
      <c r="AI302" s="247"/>
    </row>
    <row r="303" spans="7:35" s="256" customFormat="1" ht="16.5">
      <c r="G303" s="247"/>
      <c r="AD303" s="247"/>
      <c r="AE303" s="247"/>
      <c r="AF303" s="247"/>
      <c r="AG303" s="247"/>
      <c r="AH303" s="247"/>
      <c r="AI303" s="247"/>
    </row>
    <row r="304" spans="7:35" s="256" customFormat="1" ht="16.5">
      <c r="G304" s="247"/>
      <c r="AD304" s="247"/>
      <c r="AE304" s="247"/>
      <c r="AF304" s="247"/>
      <c r="AG304" s="247"/>
      <c r="AH304" s="247"/>
      <c r="AI304" s="247"/>
    </row>
    <row r="305" spans="7:35" s="256" customFormat="1" ht="16.5">
      <c r="G305" s="247"/>
      <c r="AD305" s="247"/>
      <c r="AE305" s="247"/>
      <c r="AF305" s="247"/>
      <c r="AG305" s="247"/>
      <c r="AH305" s="247"/>
      <c r="AI305" s="247"/>
    </row>
    <row r="306" spans="7:35" s="256" customFormat="1" ht="16.5">
      <c r="G306" s="247"/>
      <c r="AD306" s="247"/>
      <c r="AE306" s="247"/>
      <c r="AF306" s="247"/>
      <c r="AG306" s="247"/>
      <c r="AH306" s="247"/>
      <c r="AI306" s="247"/>
    </row>
    <row r="307" spans="7:35" s="256" customFormat="1" ht="16.5">
      <c r="G307" s="247"/>
      <c r="AD307" s="247"/>
      <c r="AE307" s="247"/>
      <c r="AF307" s="247"/>
      <c r="AG307" s="247"/>
      <c r="AH307" s="247"/>
      <c r="AI307" s="247"/>
    </row>
    <row r="308" spans="7:35" s="256" customFormat="1" ht="16.5">
      <c r="G308" s="247"/>
      <c r="AD308" s="247"/>
      <c r="AE308" s="247"/>
      <c r="AF308" s="247"/>
      <c r="AG308" s="247"/>
      <c r="AH308" s="247"/>
      <c r="AI308" s="247"/>
    </row>
    <row r="309" spans="7:35" s="256" customFormat="1" ht="16.5">
      <c r="G309" s="247"/>
      <c r="AD309" s="247"/>
      <c r="AE309" s="247"/>
      <c r="AF309" s="247"/>
      <c r="AG309" s="247"/>
      <c r="AH309" s="247"/>
      <c r="AI309" s="247"/>
    </row>
    <row r="310" spans="7:35" s="256" customFormat="1" ht="16.5">
      <c r="G310" s="247"/>
      <c r="AD310" s="247"/>
      <c r="AE310" s="247"/>
      <c r="AF310" s="247"/>
      <c r="AG310" s="247"/>
      <c r="AH310" s="247"/>
      <c r="AI310" s="247"/>
    </row>
    <row r="311" spans="7:35" s="256" customFormat="1" ht="16.5">
      <c r="G311" s="247"/>
      <c r="AD311" s="247"/>
      <c r="AE311" s="247"/>
      <c r="AF311" s="247"/>
      <c r="AG311" s="247"/>
      <c r="AH311" s="247"/>
      <c r="AI311" s="247"/>
    </row>
    <row r="312" spans="7:35" s="256" customFormat="1" ht="16.5">
      <c r="G312" s="247"/>
      <c r="AD312" s="247"/>
      <c r="AE312" s="247"/>
      <c r="AF312" s="247"/>
      <c r="AG312" s="247"/>
      <c r="AH312" s="247"/>
      <c r="AI312" s="247"/>
    </row>
    <row r="313" spans="7:35" s="256" customFormat="1" ht="16.5">
      <c r="G313" s="247"/>
      <c r="AD313" s="247"/>
      <c r="AE313" s="247"/>
      <c r="AF313" s="247"/>
      <c r="AG313" s="247"/>
      <c r="AH313" s="247"/>
      <c r="AI313" s="247"/>
    </row>
    <row r="314" spans="7:35" s="256" customFormat="1" ht="16.5">
      <c r="G314" s="247"/>
      <c r="AD314" s="247"/>
      <c r="AE314" s="247"/>
      <c r="AF314" s="247"/>
      <c r="AG314" s="247"/>
      <c r="AH314" s="247"/>
      <c r="AI314" s="247"/>
    </row>
    <row r="315" spans="7:35" s="256" customFormat="1" ht="16.5">
      <c r="G315" s="247"/>
      <c r="AD315" s="247"/>
      <c r="AE315" s="247"/>
      <c r="AF315" s="247"/>
      <c r="AG315" s="247"/>
      <c r="AH315" s="247"/>
      <c r="AI315" s="247"/>
    </row>
    <row r="316" spans="7:35" s="256" customFormat="1" ht="16.5">
      <c r="G316" s="247"/>
      <c r="AD316" s="247"/>
      <c r="AE316" s="247"/>
      <c r="AF316" s="247"/>
      <c r="AG316" s="247"/>
      <c r="AH316" s="247"/>
      <c r="AI316" s="247"/>
    </row>
    <row r="317" spans="7:35" s="256" customFormat="1" ht="16.5">
      <c r="G317" s="247"/>
      <c r="AD317" s="247"/>
      <c r="AE317" s="247"/>
      <c r="AF317" s="247"/>
      <c r="AG317" s="247"/>
      <c r="AH317" s="247"/>
      <c r="AI317" s="247"/>
    </row>
    <row r="318" spans="7:35" s="256" customFormat="1" ht="16.5">
      <c r="G318" s="247"/>
      <c r="AD318" s="247"/>
      <c r="AE318" s="247"/>
      <c r="AF318" s="247"/>
      <c r="AG318" s="247"/>
      <c r="AH318" s="247"/>
      <c r="AI318" s="247"/>
    </row>
    <row r="319" spans="7:35" s="256" customFormat="1" ht="16.5">
      <c r="G319" s="247"/>
      <c r="AD319" s="247"/>
      <c r="AE319" s="247"/>
      <c r="AF319" s="247"/>
      <c r="AG319" s="247"/>
      <c r="AH319" s="247"/>
      <c r="AI319" s="247"/>
    </row>
    <row r="320" spans="7:35" s="256" customFormat="1" ht="16.5">
      <c r="G320" s="247"/>
      <c r="AD320" s="247"/>
      <c r="AE320" s="247"/>
      <c r="AF320" s="247"/>
      <c r="AG320" s="247"/>
      <c r="AH320" s="247"/>
      <c r="AI320" s="247"/>
    </row>
    <row r="321" spans="7:35" s="256" customFormat="1" ht="16.5">
      <c r="G321" s="247"/>
      <c r="AD321" s="247"/>
      <c r="AE321" s="247"/>
      <c r="AF321" s="247"/>
      <c r="AG321" s="247"/>
      <c r="AH321" s="247"/>
      <c r="AI321" s="247"/>
    </row>
    <row r="322" spans="7:35" s="256" customFormat="1" ht="16.5">
      <c r="G322" s="247"/>
      <c r="AD322" s="247"/>
      <c r="AE322" s="247"/>
      <c r="AF322" s="247"/>
      <c r="AG322" s="247"/>
      <c r="AH322" s="247"/>
      <c r="AI322" s="247"/>
    </row>
    <row r="323" spans="7:35" s="256" customFormat="1" ht="16.5">
      <c r="G323" s="247"/>
      <c r="AD323" s="247"/>
      <c r="AE323" s="247"/>
      <c r="AF323" s="247"/>
      <c r="AG323" s="247"/>
      <c r="AH323" s="247"/>
      <c r="AI323" s="247"/>
    </row>
    <row r="324" spans="7:35" s="256" customFormat="1" ht="16.5">
      <c r="G324" s="247"/>
      <c r="AD324" s="247"/>
      <c r="AE324" s="247"/>
      <c r="AF324" s="247"/>
      <c r="AG324" s="247"/>
      <c r="AH324" s="247"/>
      <c r="AI324" s="247"/>
    </row>
    <row r="325" spans="7:35" s="256" customFormat="1" ht="16.5">
      <c r="G325" s="247"/>
      <c r="AD325" s="247"/>
      <c r="AE325" s="247"/>
      <c r="AF325" s="247"/>
      <c r="AG325" s="247"/>
      <c r="AH325" s="247"/>
      <c r="AI325" s="247"/>
    </row>
    <row r="326" spans="7:35" s="256" customFormat="1" ht="16.5">
      <c r="G326" s="247"/>
      <c r="AD326" s="247"/>
      <c r="AE326" s="247"/>
      <c r="AF326" s="247"/>
      <c r="AG326" s="247"/>
      <c r="AH326" s="247"/>
      <c r="AI326" s="247"/>
    </row>
    <row r="327" spans="7:35" s="256" customFormat="1" ht="16.5">
      <c r="G327" s="247"/>
      <c r="AD327" s="247"/>
      <c r="AE327" s="247"/>
      <c r="AF327" s="247"/>
      <c r="AG327" s="247"/>
      <c r="AH327" s="247"/>
      <c r="AI327" s="247"/>
    </row>
    <row r="328" spans="7:35" s="256" customFormat="1" ht="16.5">
      <c r="G328" s="247"/>
      <c r="AD328" s="247"/>
      <c r="AE328" s="247"/>
      <c r="AF328" s="247"/>
      <c r="AG328" s="247"/>
      <c r="AH328" s="247"/>
      <c r="AI328" s="247"/>
    </row>
    <row r="329" spans="7:35" s="256" customFormat="1" ht="16.5">
      <c r="G329" s="247"/>
      <c r="AD329" s="247"/>
      <c r="AE329" s="247"/>
      <c r="AF329" s="247"/>
      <c r="AG329" s="247"/>
      <c r="AH329" s="247"/>
      <c r="AI329" s="247"/>
    </row>
    <row r="330" spans="7:35" s="256" customFormat="1" ht="16.5">
      <c r="G330" s="247"/>
      <c r="AD330" s="247"/>
      <c r="AE330" s="247"/>
      <c r="AF330" s="247"/>
      <c r="AG330" s="247"/>
      <c r="AH330" s="247"/>
      <c r="AI330" s="247"/>
    </row>
    <row r="331" spans="7:35" s="256" customFormat="1" ht="16.5">
      <c r="G331" s="247"/>
      <c r="AD331" s="247"/>
      <c r="AE331" s="247"/>
      <c r="AF331" s="247"/>
      <c r="AG331" s="247"/>
      <c r="AH331" s="247"/>
      <c r="AI331" s="247"/>
    </row>
    <row r="332" spans="7:35" s="256" customFormat="1" ht="16.5">
      <c r="G332" s="247"/>
      <c r="AD332" s="247"/>
      <c r="AE332" s="247"/>
      <c r="AF332" s="247"/>
      <c r="AG332" s="247"/>
      <c r="AH332" s="247"/>
      <c r="AI332" s="247"/>
    </row>
    <row r="333" spans="7:35" s="256" customFormat="1" ht="16.5">
      <c r="G333" s="247"/>
      <c r="AD333" s="247"/>
      <c r="AE333" s="247"/>
      <c r="AF333" s="247"/>
      <c r="AG333" s="247"/>
      <c r="AH333" s="247"/>
      <c r="AI333" s="247"/>
    </row>
    <row r="334" spans="7:35" s="256" customFormat="1" ht="16.5">
      <c r="G334" s="247"/>
      <c r="AD334" s="247"/>
      <c r="AE334" s="247"/>
      <c r="AF334" s="247"/>
      <c r="AG334" s="247"/>
      <c r="AH334" s="247"/>
      <c r="AI334" s="247"/>
    </row>
    <row r="335" spans="7:35" s="256" customFormat="1" ht="16.5">
      <c r="G335" s="247"/>
      <c r="AD335" s="247"/>
      <c r="AE335" s="247"/>
      <c r="AF335" s="247"/>
      <c r="AG335" s="247"/>
      <c r="AH335" s="247"/>
      <c r="AI335" s="247"/>
    </row>
    <row r="336" spans="7:35" s="256" customFormat="1" ht="16.5">
      <c r="G336" s="247"/>
      <c r="AD336" s="247"/>
      <c r="AE336" s="247"/>
      <c r="AF336" s="247"/>
      <c r="AG336" s="247"/>
      <c r="AH336" s="247"/>
      <c r="AI336" s="247"/>
    </row>
    <row r="337" spans="7:35" s="256" customFormat="1" ht="16.5">
      <c r="G337" s="247"/>
      <c r="AD337" s="247"/>
      <c r="AE337" s="247"/>
      <c r="AF337" s="247"/>
      <c r="AG337" s="247"/>
      <c r="AH337" s="247"/>
      <c r="AI337" s="247"/>
    </row>
    <row r="338" spans="7:35" s="256" customFormat="1" ht="16.5">
      <c r="G338" s="247"/>
      <c r="AD338" s="247"/>
      <c r="AE338" s="247"/>
      <c r="AF338" s="247"/>
      <c r="AG338" s="247"/>
      <c r="AH338" s="247"/>
      <c r="AI338" s="247"/>
    </row>
    <row r="339" spans="7:35" s="256" customFormat="1" ht="16.5">
      <c r="G339" s="247"/>
      <c r="AD339" s="247"/>
      <c r="AE339" s="247"/>
      <c r="AF339" s="247"/>
      <c r="AG339" s="247"/>
      <c r="AH339" s="247"/>
      <c r="AI339" s="247"/>
    </row>
    <row r="340" spans="7:35" s="256" customFormat="1" ht="16.5">
      <c r="G340" s="247"/>
      <c r="AD340" s="247"/>
      <c r="AE340" s="247"/>
      <c r="AF340" s="247"/>
      <c r="AG340" s="247"/>
      <c r="AH340" s="247"/>
      <c r="AI340" s="247"/>
    </row>
    <row r="341" spans="7:35" s="256" customFormat="1" ht="16.5">
      <c r="G341" s="247"/>
      <c r="AD341" s="247"/>
      <c r="AE341" s="247"/>
      <c r="AF341" s="247"/>
      <c r="AG341" s="247"/>
      <c r="AH341" s="247"/>
      <c r="AI341" s="247"/>
    </row>
    <row r="342" spans="7:35" s="256" customFormat="1" ht="16.5">
      <c r="G342" s="247"/>
      <c r="AD342" s="247"/>
      <c r="AE342" s="247"/>
      <c r="AF342" s="247"/>
      <c r="AG342" s="247"/>
      <c r="AH342" s="247"/>
      <c r="AI342" s="247"/>
    </row>
    <row r="343" spans="7:35" s="256" customFormat="1" ht="16.5">
      <c r="G343" s="247"/>
      <c r="AD343" s="247"/>
      <c r="AE343" s="247"/>
      <c r="AF343" s="247"/>
      <c r="AG343" s="247"/>
      <c r="AH343" s="247"/>
      <c r="AI343" s="247"/>
    </row>
    <row r="344" spans="7:35" s="256" customFormat="1" ht="16.5">
      <c r="G344" s="247"/>
      <c r="AD344" s="247"/>
      <c r="AE344" s="247"/>
      <c r="AF344" s="247"/>
      <c r="AG344" s="247"/>
      <c r="AH344" s="247"/>
      <c r="AI344" s="247"/>
    </row>
    <row r="345" spans="7:35" s="256" customFormat="1" ht="16.5">
      <c r="G345" s="247"/>
      <c r="AD345" s="247"/>
      <c r="AE345" s="247"/>
      <c r="AF345" s="247"/>
      <c r="AG345" s="247"/>
      <c r="AH345" s="247"/>
      <c r="AI345" s="247"/>
    </row>
    <row r="346" spans="7:35" s="256" customFormat="1" ht="16.5">
      <c r="G346" s="247"/>
      <c r="AD346" s="247"/>
      <c r="AE346" s="247"/>
      <c r="AF346" s="247"/>
      <c r="AG346" s="247"/>
      <c r="AH346" s="247"/>
      <c r="AI346" s="247"/>
    </row>
    <row r="347" spans="7:35" s="256" customFormat="1" ht="16.5">
      <c r="G347" s="247"/>
      <c r="AD347" s="247"/>
      <c r="AE347" s="247"/>
      <c r="AF347" s="247"/>
      <c r="AG347" s="247"/>
      <c r="AH347" s="247"/>
      <c r="AI347" s="247"/>
    </row>
    <row r="348" spans="7:35" s="256" customFormat="1" ht="16.5">
      <c r="G348" s="247"/>
      <c r="AD348" s="247"/>
      <c r="AE348" s="247"/>
      <c r="AF348" s="247"/>
      <c r="AG348" s="247"/>
      <c r="AH348" s="247"/>
      <c r="AI348" s="247"/>
    </row>
    <row r="349" spans="7:35" s="256" customFormat="1" ht="16.5">
      <c r="G349" s="247"/>
      <c r="AD349" s="247"/>
      <c r="AE349" s="247"/>
      <c r="AF349" s="247"/>
      <c r="AG349" s="247"/>
      <c r="AH349" s="247"/>
      <c r="AI349" s="247"/>
    </row>
    <row r="350" spans="7:35" s="256" customFormat="1" ht="16.5">
      <c r="G350" s="247"/>
      <c r="AD350" s="247"/>
      <c r="AE350" s="247"/>
      <c r="AF350" s="247"/>
      <c r="AG350" s="247"/>
      <c r="AH350" s="247"/>
      <c r="AI350" s="247"/>
    </row>
    <row r="351" spans="7:35" s="256" customFormat="1" ht="16.5">
      <c r="G351" s="247"/>
      <c r="AD351" s="247"/>
      <c r="AE351" s="247"/>
      <c r="AF351" s="247"/>
      <c r="AG351" s="247"/>
      <c r="AH351" s="247"/>
      <c r="AI351" s="247"/>
    </row>
    <row r="352" spans="7:35" s="256" customFormat="1" ht="16.5">
      <c r="G352" s="247"/>
      <c r="AD352" s="247"/>
      <c r="AE352" s="247"/>
      <c r="AF352" s="247"/>
      <c r="AG352" s="247"/>
      <c r="AH352" s="247"/>
      <c r="AI352" s="247"/>
    </row>
    <row r="353" spans="7:35" s="256" customFormat="1" ht="16.5">
      <c r="G353" s="247"/>
      <c r="AD353" s="247"/>
      <c r="AE353" s="247"/>
      <c r="AF353" s="247"/>
      <c r="AG353" s="247"/>
      <c r="AH353" s="247"/>
      <c r="AI353" s="247"/>
    </row>
    <row r="354" spans="7:35" s="256" customFormat="1" ht="16.5">
      <c r="G354" s="247"/>
      <c r="AD354" s="247"/>
      <c r="AE354" s="247"/>
      <c r="AF354" s="247"/>
      <c r="AG354" s="247"/>
      <c r="AH354" s="247"/>
      <c r="AI354" s="247"/>
    </row>
    <row r="355" spans="7:35" s="256" customFormat="1" ht="16.5">
      <c r="G355" s="247"/>
      <c r="AD355" s="247"/>
      <c r="AE355" s="247"/>
      <c r="AF355" s="247"/>
      <c r="AG355" s="247"/>
      <c r="AH355" s="247"/>
      <c r="AI355" s="247"/>
    </row>
    <row r="356" spans="7:35" s="256" customFormat="1" ht="16.5">
      <c r="G356" s="247"/>
      <c r="AD356" s="247"/>
      <c r="AE356" s="247"/>
      <c r="AF356" s="247"/>
      <c r="AG356" s="247"/>
      <c r="AH356" s="247"/>
      <c r="AI356" s="247"/>
    </row>
    <row r="357" spans="7:35" s="256" customFormat="1" ht="16.5">
      <c r="G357" s="247"/>
      <c r="AD357" s="247"/>
      <c r="AE357" s="247"/>
      <c r="AF357" s="247"/>
      <c r="AG357" s="247"/>
      <c r="AH357" s="247"/>
      <c r="AI357" s="247"/>
    </row>
    <row r="358" spans="7:35" s="256" customFormat="1" ht="16.5">
      <c r="G358" s="247"/>
      <c r="AD358" s="247"/>
      <c r="AE358" s="247"/>
      <c r="AF358" s="247"/>
      <c r="AG358" s="247"/>
      <c r="AH358" s="247"/>
      <c r="AI358" s="247"/>
    </row>
    <row r="359" spans="7:35" s="256" customFormat="1" ht="16.5">
      <c r="G359" s="247"/>
      <c r="AD359" s="247"/>
      <c r="AE359" s="247"/>
      <c r="AF359" s="247"/>
      <c r="AG359" s="247"/>
      <c r="AH359" s="247"/>
      <c r="AI359" s="247"/>
    </row>
    <row r="360" spans="7:35" s="256" customFormat="1" ht="16.5">
      <c r="G360" s="247"/>
      <c r="AD360" s="247"/>
      <c r="AE360" s="247"/>
      <c r="AF360" s="247"/>
      <c r="AG360" s="247"/>
      <c r="AH360" s="247"/>
      <c r="AI360" s="247"/>
    </row>
    <row r="361" spans="7:35" s="256" customFormat="1" ht="16.5">
      <c r="G361" s="247"/>
      <c r="AD361" s="247"/>
      <c r="AE361" s="247"/>
      <c r="AF361" s="247"/>
      <c r="AG361" s="247"/>
      <c r="AH361" s="247"/>
      <c r="AI361" s="247"/>
    </row>
    <row r="362" spans="7:35" s="256" customFormat="1" ht="16.5">
      <c r="G362" s="247"/>
      <c r="AD362" s="247"/>
      <c r="AE362" s="247"/>
      <c r="AF362" s="247"/>
      <c r="AG362" s="247"/>
      <c r="AH362" s="247"/>
      <c r="AI362" s="247"/>
    </row>
    <row r="363" spans="7:35" s="256" customFormat="1" ht="16.5">
      <c r="G363" s="247"/>
      <c r="AD363" s="247"/>
      <c r="AE363" s="247"/>
      <c r="AF363" s="247"/>
      <c r="AG363" s="247"/>
      <c r="AH363" s="247"/>
      <c r="AI363" s="247"/>
    </row>
    <row r="364" spans="7:35" s="256" customFormat="1" ht="16.5">
      <c r="G364" s="247"/>
      <c r="AD364" s="247"/>
      <c r="AE364" s="247"/>
      <c r="AF364" s="247"/>
      <c r="AG364" s="247"/>
      <c r="AH364" s="247"/>
      <c r="AI364" s="247"/>
    </row>
    <row r="365" spans="7:35" s="256" customFormat="1" ht="16.5">
      <c r="G365" s="247"/>
      <c r="AD365" s="247"/>
      <c r="AE365" s="247"/>
      <c r="AF365" s="247"/>
      <c r="AG365" s="247"/>
      <c r="AH365" s="247"/>
      <c r="AI365" s="247"/>
    </row>
    <row r="366" spans="7:35" s="256" customFormat="1" ht="16.5">
      <c r="G366" s="247"/>
      <c r="AD366" s="247"/>
      <c r="AE366" s="247"/>
      <c r="AF366" s="247"/>
      <c r="AG366" s="247"/>
      <c r="AH366" s="247"/>
      <c r="AI366" s="247"/>
    </row>
    <row r="367" spans="7:35" s="256" customFormat="1" ht="16.5">
      <c r="G367" s="247"/>
      <c r="AD367" s="247"/>
      <c r="AE367" s="247"/>
      <c r="AF367" s="247"/>
      <c r="AG367" s="247"/>
      <c r="AH367" s="247"/>
      <c r="AI367" s="247"/>
    </row>
    <row r="368" spans="7:35" s="256" customFormat="1" ht="16.5">
      <c r="G368" s="247"/>
      <c r="AD368" s="247"/>
      <c r="AE368" s="247"/>
      <c r="AF368" s="247"/>
      <c r="AG368" s="247"/>
      <c r="AH368" s="247"/>
      <c r="AI368" s="247"/>
    </row>
    <row r="369" spans="7:35" s="256" customFormat="1" ht="16.5">
      <c r="G369" s="247"/>
      <c r="AD369" s="247"/>
      <c r="AE369" s="247"/>
      <c r="AF369" s="247"/>
      <c r="AG369" s="247"/>
      <c r="AH369" s="247"/>
      <c r="AI369" s="247"/>
    </row>
    <row r="370" spans="7:35" s="256" customFormat="1" ht="16.5">
      <c r="G370" s="247"/>
      <c r="AD370" s="247"/>
      <c r="AE370" s="247"/>
      <c r="AF370" s="247"/>
      <c r="AG370" s="247"/>
      <c r="AH370" s="247"/>
      <c r="AI370" s="247"/>
    </row>
    <row r="371" spans="7:35" s="256" customFormat="1" ht="16.5">
      <c r="G371" s="247"/>
      <c r="AD371" s="247"/>
      <c r="AE371" s="247"/>
      <c r="AF371" s="247"/>
      <c r="AG371" s="247"/>
      <c r="AH371" s="247"/>
      <c r="AI371" s="247"/>
    </row>
    <row r="372" spans="7:35" s="256" customFormat="1" ht="16.5">
      <c r="G372" s="247"/>
      <c r="AD372" s="247"/>
      <c r="AE372" s="247"/>
      <c r="AF372" s="247"/>
      <c r="AG372" s="247"/>
      <c r="AH372" s="247"/>
      <c r="AI372" s="247"/>
    </row>
    <row r="373" spans="7:35" s="256" customFormat="1" ht="16.5">
      <c r="G373" s="247"/>
      <c r="AD373" s="247"/>
      <c r="AE373" s="247"/>
      <c r="AF373" s="247"/>
      <c r="AG373" s="247"/>
      <c r="AH373" s="247"/>
      <c r="AI373" s="247"/>
    </row>
    <row r="374" spans="7:35" s="256" customFormat="1" ht="16.5">
      <c r="G374" s="247"/>
      <c r="AD374" s="247"/>
      <c r="AE374" s="247"/>
      <c r="AF374" s="247"/>
      <c r="AG374" s="247"/>
      <c r="AH374" s="247"/>
      <c r="AI374" s="247"/>
    </row>
    <row r="375" spans="7:35" s="256" customFormat="1" ht="16.5">
      <c r="G375" s="247"/>
      <c r="AD375" s="247"/>
      <c r="AE375" s="247"/>
      <c r="AF375" s="247"/>
      <c r="AG375" s="247"/>
      <c r="AH375" s="247"/>
      <c r="AI375" s="247"/>
    </row>
    <row r="376" spans="7:35" s="256" customFormat="1" ht="16.5">
      <c r="G376" s="247"/>
      <c r="AD376" s="247"/>
      <c r="AE376" s="247"/>
      <c r="AF376" s="247"/>
      <c r="AG376" s="247"/>
      <c r="AH376" s="247"/>
      <c r="AI376" s="247"/>
    </row>
    <row r="377" spans="7:35" s="256" customFormat="1" ht="16.5">
      <c r="G377" s="247"/>
      <c r="AD377" s="247"/>
      <c r="AE377" s="247"/>
      <c r="AF377" s="247"/>
      <c r="AG377" s="247"/>
      <c r="AH377" s="247"/>
      <c r="AI377" s="247"/>
    </row>
    <row r="378" spans="7:35" s="256" customFormat="1" ht="16.5">
      <c r="G378" s="247"/>
      <c r="AD378" s="247"/>
      <c r="AE378" s="247"/>
      <c r="AF378" s="247"/>
      <c r="AG378" s="247"/>
      <c r="AH378" s="247"/>
      <c r="AI378" s="247"/>
    </row>
    <row r="379" spans="7:35" s="256" customFormat="1" ht="16.5">
      <c r="G379" s="247"/>
      <c r="AD379" s="247"/>
      <c r="AE379" s="247"/>
      <c r="AF379" s="247"/>
      <c r="AG379" s="247"/>
      <c r="AH379" s="247"/>
      <c r="AI379" s="247"/>
    </row>
    <row r="380" spans="7:35" s="256" customFormat="1" ht="16.5">
      <c r="G380" s="247"/>
      <c r="AD380" s="247"/>
      <c r="AE380" s="247"/>
      <c r="AF380" s="247"/>
      <c r="AG380" s="247"/>
      <c r="AH380" s="247"/>
      <c r="AI380" s="247"/>
    </row>
    <row r="381" spans="7:35" s="256" customFormat="1" ht="16.5">
      <c r="G381" s="247"/>
      <c r="AD381" s="247"/>
      <c r="AE381" s="247"/>
      <c r="AF381" s="247"/>
      <c r="AG381" s="247"/>
      <c r="AH381" s="247"/>
      <c r="AI381" s="247"/>
    </row>
    <row r="382" spans="7:35" s="256" customFormat="1" ht="16.5">
      <c r="G382" s="247"/>
      <c r="AD382" s="247"/>
      <c r="AE382" s="247"/>
      <c r="AF382" s="247"/>
      <c r="AG382" s="247"/>
      <c r="AH382" s="247"/>
      <c r="AI382" s="247"/>
    </row>
    <row r="383" spans="7:35" s="256" customFormat="1" ht="16.5">
      <c r="G383" s="247"/>
      <c r="AD383" s="247"/>
      <c r="AE383" s="247"/>
      <c r="AF383" s="247"/>
      <c r="AG383" s="247"/>
      <c r="AH383" s="247"/>
      <c r="AI383" s="247"/>
    </row>
    <row r="384" spans="7:35" s="256" customFormat="1" ht="16.5">
      <c r="G384" s="247"/>
      <c r="AD384" s="247"/>
      <c r="AE384" s="247"/>
      <c r="AF384" s="247"/>
      <c r="AG384" s="247"/>
      <c r="AH384" s="247"/>
      <c r="AI384" s="247"/>
    </row>
    <row r="385" spans="7:35" s="256" customFormat="1" ht="16.5">
      <c r="G385" s="247"/>
      <c r="AD385" s="247"/>
      <c r="AE385" s="247"/>
      <c r="AF385" s="247"/>
      <c r="AG385" s="247"/>
      <c r="AH385" s="247"/>
      <c r="AI385" s="247"/>
    </row>
    <row r="386" spans="7:35" s="256" customFormat="1" ht="16.5">
      <c r="G386" s="247"/>
      <c r="AD386" s="247"/>
      <c r="AE386" s="247"/>
      <c r="AF386" s="247"/>
      <c r="AG386" s="247"/>
      <c r="AH386" s="247"/>
      <c r="AI386" s="247"/>
    </row>
    <row r="387" spans="7:35" s="256" customFormat="1" ht="16.5">
      <c r="G387" s="247"/>
      <c r="AD387" s="247"/>
      <c r="AE387" s="247"/>
      <c r="AF387" s="247"/>
      <c r="AG387" s="247"/>
      <c r="AH387" s="247"/>
      <c r="AI387" s="247"/>
    </row>
    <row r="388" spans="7:35" s="256" customFormat="1" ht="16.5">
      <c r="G388" s="247"/>
      <c r="AD388" s="247"/>
      <c r="AE388" s="247"/>
      <c r="AF388" s="247"/>
      <c r="AG388" s="247"/>
      <c r="AH388" s="247"/>
      <c r="AI388" s="247"/>
    </row>
    <row r="389" spans="7:35" s="256" customFormat="1" ht="16.5">
      <c r="G389" s="247"/>
      <c r="AD389" s="247"/>
      <c r="AE389" s="247"/>
      <c r="AF389" s="247"/>
      <c r="AG389" s="247"/>
      <c r="AH389" s="247"/>
      <c r="AI389" s="247"/>
    </row>
    <row r="390" spans="7:35" s="256" customFormat="1" ht="16.5">
      <c r="G390" s="247"/>
      <c r="AD390" s="247"/>
      <c r="AE390" s="247"/>
      <c r="AF390" s="247"/>
      <c r="AG390" s="247"/>
      <c r="AH390" s="247"/>
      <c r="AI390" s="247"/>
    </row>
    <row r="391" spans="7:35" s="256" customFormat="1" ht="16.5">
      <c r="G391" s="247"/>
      <c r="AD391" s="247"/>
      <c r="AE391" s="247"/>
      <c r="AF391" s="247"/>
      <c r="AG391" s="247"/>
      <c r="AH391" s="247"/>
      <c r="AI391" s="247"/>
    </row>
    <row r="392" spans="7:35" s="256" customFormat="1" ht="16.5">
      <c r="G392" s="247"/>
      <c r="AD392" s="247"/>
      <c r="AE392" s="247"/>
      <c r="AF392" s="247"/>
      <c r="AG392" s="247"/>
      <c r="AH392" s="247"/>
      <c r="AI392" s="247"/>
    </row>
    <row r="393" spans="7:35" s="256" customFormat="1" ht="16.5">
      <c r="G393" s="247"/>
      <c r="AD393" s="247"/>
      <c r="AE393" s="247"/>
      <c r="AF393" s="247"/>
      <c r="AG393" s="247"/>
      <c r="AH393" s="247"/>
      <c r="AI393" s="247"/>
    </row>
    <row r="394" spans="7:35" s="256" customFormat="1" ht="16.5">
      <c r="G394" s="247"/>
      <c r="AD394" s="247"/>
      <c r="AE394" s="247"/>
      <c r="AF394" s="247"/>
      <c r="AG394" s="247"/>
      <c r="AH394" s="247"/>
      <c r="AI394" s="247"/>
    </row>
    <row r="395" spans="7:35" s="256" customFormat="1" ht="16.5">
      <c r="G395" s="247"/>
      <c r="AD395" s="247"/>
      <c r="AE395" s="247"/>
      <c r="AF395" s="247"/>
      <c r="AG395" s="247"/>
      <c r="AH395" s="247"/>
      <c r="AI395" s="247"/>
    </row>
    <row r="396" spans="7:35" s="256" customFormat="1" ht="16.5">
      <c r="G396" s="247"/>
      <c r="AD396" s="247"/>
      <c r="AE396" s="247"/>
      <c r="AF396" s="247"/>
      <c r="AG396" s="247"/>
      <c r="AH396" s="247"/>
      <c r="AI396" s="247"/>
    </row>
    <row r="397" spans="7:35" s="256" customFormat="1" ht="16.5">
      <c r="G397" s="247"/>
      <c r="AD397" s="247"/>
      <c r="AE397" s="247"/>
      <c r="AF397" s="247"/>
      <c r="AG397" s="247"/>
      <c r="AH397" s="247"/>
      <c r="AI397" s="247"/>
    </row>
    <row r="398" spans="7:35" s="256" customFormat="1" ht="16.5">
      <c r="G398" s="247"/>
      <c r="AD398" s="247"/>
      <c r="AE398" s="247"/>
      <c r="AF398" s="247"/>
      <c r="AG398" s="247"/>
      <c r="AH398" s="247"/>
      <c r="AI398" s="247"/>
    </row>
    <row r="399" spans="7:35" s="256" customFormat="1" ht="16.5">
      <c r="G399" s="247"/>
      <c r="AD399" s="247"/>
      <c r="AE399" s="247"/>
      <c r="AF399" s="247"/>
      <c r="AG399" s="247"/>
      <c r="AH399" s="247"/>
      <c r="AI399" s="247"/>
    </row>
    <row r="400" spans="7:35" s="256" customFormat="1" ht="16.5">
      <c r="G400" s="247"/>
      <c r="AD400" s="247"/>
      <c r="AE400" s="247"/>
      <c r="AF400" s="247"/>
      <c r="AG400" s="247"/>
      <c r="AH400" s="247"/>
      <c r="AI400" s="247"/>
    </row>
    <row r="401" spans="7:35" s="256" customFormat="1" ht="16.5">
      <c r="G401" s="247"/>
      <c r="AD401" s="247"/>
      <c r="AE401" s="247"/>
      <c r="AF401" s="247"/>
      <c r="AG401" s="247"/>
      <c r="AH401" s="247"/>
      <c r="AI401" s="247"/>
    </row>
    <row r="402" spans="7:35" s="256" customFormat="1" ht="16.5">
      <c r="G402" s="247"/>
      <c r="AD402" s="247"/>
      <c r="AE402" s="247"/>
      <c r="AF402" s="247"/>
      <c r="AG402" s="247"/>
      <c r="AH402" s="247"/>
      <c r="AI402" s="247"/>
    </row>
    <row r="403" spans="7:35" s="256" customFormat="1" ht="16.5">
      <c r="G403" s="247"/>
      <c r="AD403" s="247"/>
      <c r="AE403" s="247"/>
      <c r="AF403" s="247"/>
      <c r="AG403" s="247"/>
      <c r="AH403" s="247"/>
      <c r="AI403" s="247"/>
    </row>
    <row r="404" spans="7:35" s="256" customFormat="1" ht="16.5">
      <c r="G404" s="247"/>
      <c r="AD404" s="247"/>
      <c r="AE404" s="247"/>
      <c r="AF404" s="247"/>
      <c r="AG404" s="247"/>
      <c r="AH404" s="247"/>
      <c r="AI404" s="247"/>
    </row>
    <row r="405" spans="7:35" s="256" customFormat="1" ht="16.5">
      <c r="G405" s="247"/>
      <c r="AD405" s="247"/>
      <c r="AE405" s="247"/>
      <c r="AF405" s="247"/>
      <c r="AG405" s="247"/>
      <c r="AH405" s="247"/>
      <c r="AI405" s="247"/>
    </row>
    <row r="406" spans="7:35" s="256" customFormat="1" ht="16.5">
      <c r="G406" s="247"/>
      <c r="AD406" s="247"/>
      <c r="AE406" s="247"/>
      <c r="AF406" s="247"/>
      <c r="AG406" s="247"/>
      <c r="AH406" s="247"/>
      <c r="AI406" s="247"/>
    </row>
    <row r="407" spans="7:35" s="256" customFormat="1" ht="16.5">
      <c r="G407" s="247"/>
      <c r="AD407" s="247"/>
      <c r="AE407" s="247"/>
      <c r="AF407" s="247"/>
      <c r="AG407" s="247"/>
      <c r="AH407" s="247"/>
      <c r="AI407" s="247"/>
    </row>
    <row r="408" spans="7:35" s="256" customFormat="1" ht="16.5">
      <c r="G408" s="247"/>
      <c r="AD408" s="247"/>
      <c r="AE408" s="247"/>
      <c r="AF408" s="247"/>
      <c r="AG408" s="247"/>
      <c r="AH408" s="247"/>
      <c r="AI408" s="247"/>
    </row>
    <row r="409" spans="7:35" s="256" customFormat="1" ht="16.5">
      <c r="G409" s="247"/>
      <c r="AD409" s="247"/>
      <c r="AE409" s="247"/>
      <c r="AF409" s="247"/>
      <c r="AG409" s="247"/>
      <c r="AH409" s="247"/>
      <c r="AI409" s="247"/>
    </row>
    <row r="410" spans="7:35" s="256" customFormat="1" ht="16.5">
      <c r="G410" s="247"/>
      <c r="AD410" s="247"/>
      <c r="AE410" s="247"/>
      <c r="AF410" s="247"/>
      <c r="AG410" s="247"/>
      <c r="AH410" s="247"/>
      <c r="AI410" s="247"/>
    </row>
    <row r="411" spans="7:35" s="256" customFormat="1" ht="16.5">
      <c r="G411" s="247"/>
      <c r="AD411" s="247"/>
      <c r="AE411" s="247"/>
      <c r="AF411" s="247"/>
      <c r="AG411" s="247"/>
      <c r="AH411" s="247"/>
      <c r="AI411" s="247"/>
    </row>
    <row r="412" spans="7:35" s="256" customFormat="1" ht="16.5">
      <c r="G412" s="247"/>
      <c r="AD412" s="247"/>
      <c r="AE412" s="247"/>
      <c r="AF412" s="247"/>
      <c r="AG412" s="247"/>
      <c r="AH412" s="247"/>
      <c r="AI412" s="247"/>
    </row>
    <row r="413" spans="7:35" s="256" customFormat="1" ht="16.5">
      <c r="G413" s="247"/>
      <c r="AD413" s="247"/>
      <c r="AE413" s="247"/>
      <c r="AF413" s="247"/>
      <c r="AG413" s="247"/>
      <c r="AH413" s="247"/>
      <c r="AI413" s="247"/>
    </row>
    <row r="414" spans="7:35" s="256" customFormat="1" ht="16.5">
      <c r="G414" s="247"/>
      <c r="AD414" s="247"/>
      <c r="AE414" s="247"/>
      <c r="AF414" s="247"/>
      <c r="AG414" s="247"/>
      <c r="AH414" s="247"/>
      <c r="AI414" s="247"/>
    </row>
    <row r="415" spans="7:35" s="256" customFormat="1" ht="16.5">
      <c r="G415" s="247"/>
      <c r="AD415" s="247"/>
      <c r="AE415" s="247"/>
      <c r="AF415" s="247"/>
      <c r="AG415" s="247"/>
      <c r="AH415" s="247"/>
      <c r="AI415" s="247"/>
    </row>
    <row r="416" spans="7:35" s="256" customFormat="1" ht="16.5">
      <c r="G416" s="247"/>
      <c r="AD416" s="247"/>
      <c r="AE416" s="247"/>
      <c r="AF416" s="247"/>
      <c r="AG416" s="247"/>
      <c r="AH416" s="247"/>
      <c r="AI416" s="247"/>
    </row>
    <row r="417" spans="7:35" s="256" customFormat="1" ht="16.5">
      <c r="G417" s="247"/>
      <c r="AD417" s="247"/>
      <c r="AE417" s="247"/>
      <c r="AF417" s="247"/>
      <c r="AG417" s="247"/>
      <c r="AH417" s="247"/>
      <c r="AI417" s="247"/>
    </row>
    <row r="418" spans="7:35" s="256" customFormat="1" ht="16.5">
      <c r="G418" s="247"/>
      <c r="AD418" s="247"/>
      <c r="AE418" s="247"/>
      <c r="AF418" s="247"/>
      <c r="AG418" s="247"/>
      <c r="AH418" s="247"/>
      <c r="AI418" s="247"/>
    </row>
    <row r="419" spans="7:35" s="256" customFormat="1" ht="16.5">
      <c r="G419" s="247"/>
      <c r="AD419" s="247"/>
      <c r="AE419" s="247"/>
      <c r="AF419" s="247"/>
      <c r="AG419" s="247"/>
      <c r="AH419" s="247"/>
      <c r="AI419" s="247"/>
    </row>
    <row r="420" spans="7:35" s="256" customFormat="1" ht="16.5">
      <c r="G420" s="247"/>
      <c r="AD420" s="247"/>
      <c r="AE420" s="247"/>
      <c r="AF420" s="247"/>
      <c r="AG420" s="247"/>
      <c r="AH420" s="247"/>
      <c r="AI420" s="247"/>
    </row>
    <row r="421" spans="7:35" s="256" customFormat="1" ht="16.5">
      <c r="G421" s="247"/>
      <c r="AD421" s="247"/>
      <c r="AE421" s="247"/>
      <c r="AF421" s="247"/>
      <c r="AG421" s="247"/>
      <c r="AH421" s="247"/>
      <c r="AI421" s="247"/>
    </row>
    <row r="422" spans="7:35" s="256" customFormat="1" ht="16.5">
      <c r="G422" s="247"/>
      <c r="AD422" s="247"/>
      <c r="AE422" s="247"/>
      <c r="AF422" s="247"/>
      <c r="AG422" s="247"/>
      <c r="AH422" s="247"/>
      <c r="AI422" s="247"/>
    </row>
    <row r="423" spans="7:35" s="256" customFormat="1" ht="16.5">
      <c r="G423" s="247"/>
      <c r="AD423" s="247"/>
      <c r="AE423" s="247"/>
      <c r="AF423" s="247"/>
      <c r="AG423" s="247"/>
      <c r="AH423" s="247"/>
      <c r="AI423" s="247"/>
    </row>
    <row r="424" spans="7:35" s="256" customFormat="1" ht="16.5">
      <c r="G424" s="247"/>
      <c r="AD424" s="247"/>
      <c r="AE424" s="247"/>
      <c r="AF424" s="247"/>
      <c r="AG424" s="247"/>
      <c r="AH424" s="247"/>
      <c r="AI424" s="247"/>
    </row>
    <row r="425" spans="7:35" s="256" customFormat="1" ht="16.5">
      <c r="G425" s="247"/>
      <c r="AD425" s="247"/>
      <c r="AE425" s="247"/>
      <c r="AF425" s="247"/>
      <c r="AG425" s="247"/>
      <c r="AH425" s="247"/>
      <c r="AI425" s="247"/>
    </row>
    <row r="426" spans="7:35" s="256" customFormat="1" ht="16.5">
      <c r="G426" s="247"/>
      <c r="AD426" s="247"/>
      <c r="AE426" s="247"/>
      <c r="AF426" s="247"/>
      <c r="AG426" s="247"/>
      <c r="AH426" s="247"/>
      <c r="AI426" s="247"/>
    </row>
    <row r="427" spans="7:35" s="256" customFormat="1" ht="16.5">
      <c r="G427" s="247"/>
      <c r="AD427" s="247"/>
      <c r="AE427" s="247"/>
      <c r="AF427" s="247"/>
      <c r="AG427" s="247"/>
      <c r="AH427" s="247"/>
      <c r="AI427" s="247"/>
    </row>
    <row r="428" spans="7:35" s="256" customFormat="1" ht="16.5">
      <c r="G428" s="247"/>
      <c r="AD428" s="247"/>
      <c r="AE428" s="247"/>
      <c r="AF428" s="247"/>
      <c r="AG428" s="247"/>
      <c r="AH428" s="247"/>
      <c r="AI428" s="247"/>
    </row>
    <row r="429" spans="7:35" s="256" customFormat="1" ht="16.5">
      <c r="G429" s="247"/>
      <c r="AD429" s="247"/>
      <c r="AE429" s="247"/>
      <c r="AF429" s="247"/>
      <c r="AG429" s="247"/>
      <c r="AH429" s="247"/>
      <c r="AI429" s="247"/>
    </row>
    <row r="430" spans="7:35" s="256" customFormat="1" ht="16.5">
      <c r="G430" s="247"/>
      <c r="AD430" s="247"/>
      <c r="AE430" s="247"/>
      <c r="AF430" s="247"/>
      <c r="AG430" s="247"/>
      <c r="AH430" s="247"/>
      <c r="AI430" s="247"/>
    </row>
    <row r="431" spans="7:35" s="256" customFormat="1" ht="16.5">
      <c r="G431" s="247"/>
      <c r="AD431" s="247"/>
      <c r="AE431" s="247"/>
      <c r="AF431" s="247"/>
      <c r="AG431" s="247"/>
      <c r="AH431" s="247"/>
      <c r="AI431" s="247"/>
    </row>
    <row r="432" spans="7:35" s="256" customFormat="1" ht="16.5">
      <c r="G432" s="247"/>
      <c r="AD432" s="247"/>
      <c r="AE432" s="247"/>
      <c r="AF432" s="247"/>
      <c r="AG432" s="247"/>
      <c r="AH432" s="247"/>
      <c r="AI432" s="247"/>
    </row>
    <row r="433" spans="7:35" s="256" customFormat="1" ht="16.5">
      <c r="G433" s="247"/>
      <c r="AD433" s="247"/>
      <c r="AE433" s="247"/>
      <c r="AF433" s="247"/>
      <c r="AG433" s="247"/>
      <c r="AH433" s="247"/>
      <c r="AI433" s="247"/>
    </row>
    <row r="434" spans="7:35" s="256" customFormat="1" ht="16.5">
      <c r="G434" s="247"/>
      <c r="AD434" s="247"/>
      <c r="AE434" s="247"/>
      <c r="AF434" s="247"/>
      <c r="AG434" s="247"/>
      <c r="AH434" s="247"/>
      <c r="AI434" s="247"/>
    </row>
    <row r="435" spans="7:35" s="256" customFormat="1" ht="16.5">
      <c r="G435" s="247"/>
      <c r="AD435" s="247"/>
      <c r="AE435" s="247"/>
      <c r="AF435" s="247"/>
      <c r="AG435" s="247"/>
      <c r="AH435" s="247"/>
      <c r="AI435" s="247"/>
    </row>
    <row r="436" spans="7:35" s="256" customFormat="1" ht="16.5">
      <c r="G436" s="247"/>
      <c r="AD436" s="247"/>
      <c r="AE436" s="247"/>
      <c r="AF436" s="247"/>
      <c r="AG436" s="247"/>
      <c r="AH436" s="247"/>
      <c r="AI436" s="247"/>
    </row>
    <row r="437" spans="7:35" s="256" customFormat="1" ht="16.5">
      <c r="G437" s="247"/>
      <c r="AD437" s="247"/>
      <c r="AE437" s="247"/>
      <c r="AF437" s="247"/>
      <c r="AG437" s="247"/>
      <c r="AH437" s="247"/>
      <c r="AI437" s="247"/>
    </row>
    <row r="438" spans="7:35" s="256" customFormat="1" ht="16.5">
      <c r="G438" s="247"/>
      <c r="AD438" s="247"/>
      <c r="AE438" s="247"/>
      <c r="AF438" s="247"/>
      <c r="AG438" s="247"/>
      <c r="AH438" s="247"/>
      <c r="AI438" s="247"/>
    </row>
    <row r="439" spans="7:35" s="256" customFormat="1" ht="16.5">
      <c r="G439" s="247"/>
      <c r="AD439" s="247"/>
      <c r="AE439" s="247"/>
      <c r="AF439" s="247"/>
      <c r="AG439" s="247"/>
      <c r="AH439" s="247"/>
      <c r="AI439" s="247"/>
    </row>
    <row r="440" spans="7:35" s="256" customFormat="1" ht="16.5">
      <c r="G440" s="247"/>
      <c r="AD440" s="247"/>
      <c r="AE440" s="247"/>
      <c r="AF440" s="247"/>
      <c r="AG440" s="247"/>
      <c r="AH440" s="247"/>
      <c r="AI440" s="247"/>
    </row>
    <row r="441" spans="7:35" s="256" customFormat="1" ht="16.5">
      <c r="G441" s="247"/>
      <c r="AD441" s="247"/>
      <c r="AE441" s="247"/>
      <c r="AF441" s="247"/>
      <c r="AG441" s="247"/>
      <c r="AH441" s="247"/>
      <c r="AI441" s="247"/>
    </row>
    <row r="442" spans="7:35" s="256" customFormat="1" ht="16.5">
      <c r="G442" s="247"/>
      <c r="AD442" s="247"/>
      <c r="AE442" s="247"/>
      <c r="AF442" s="247"/>
      <c r="AG442" s="247"/>
      <c r="AH442" s="247"/>
      <c r="AI442" s="247"/>
    </row>
    <row r="443" spans="7:35" s="256" customFormat="1" ht="16.5">
      <c r="G443" s="247"/>
      <c r="AD443" s="247"/>
      <c r="AE443" s="247"/>
      <c r="AF443" s="247"/>
      <c r="AG443" s="247"/>
      <c r="AH443" s="247"/>
      <c r="AI443" s="247"/>
    </row>
    <row r="444" spans="7:35" s="256" customFormat="1" ht="16.5">
      <c r="G444" s="247"/>
      <c r="AD444" s="247"/>
      <c r="AE444" s="247"/>
      <c r="AF444" s="247"/>
      <c r="AG444" s="247"/>
      <c r="AH444" s="247"/>
      <c r="AI444" s="247"/>
    </row>
    <row r="445" spans="7:35" s="256" customFormat="1" ht="16.5">
      <c r="G445" s="247"/>
      <c r="AD445" s="247"/>
      <c r="AE445" s="247"/>
      <c r="AF445" s="247"/>
      <c r="AG445" s="247"/>
      <c r="AH445" s="247"/>
      <c r="AI445" s="247"/>
    </row>
    <row r="446" spans="7:35" s="256" customFormat="1" ht="16.5">
      <c r="G446" s="247"/>
      <c r="AD446" s="247"/>
      <c r="AE446" s="247"/>
      <c r="AF446" s="247"/>
      <c r="AG446" s="247"/>
      <c r="AH446" s="247"/>
      <c r="AI446" s="247"/>
    </row>
    <row r="447" spans="7:35" s="256" customFormat="1" ht="16.5">
      <c r="G447" s="247"/>
      <c r="AD447" s="247"/>
      <c r="AE447" s="247"/>
      <c r="AF447" s="247"/>
      <c r="AG447" s="247"/>
      <c r="AH447" s="247"/>
      <c r="AI447" s="247"/>
    </row>
    <row r="448" spans="7:35" s="256" customFormat="1" ht="16.5">
      <c r="G448" s="247"/>
      <c r="AD448" s="247"/>
      <c r="AE448" s="247"/>
      <c r="AF448" s="247"/>
      <c r="AG448" s="247"/>
      <c r="AH448" s="247"/>
      <c r="AI448" s="247"/>
    </row>
    <row r="449" spans="7:35" s="256" customFormat="1" ht="16.5">
      <c r="G449" s="247"/>
      <c r="AD449" s="247"/>
      <c r="AE449" s="247"/>
      <c r="AF449" s="247"/>
      <c r="AG449" s="247"/>
      <c r="AH449" s="247"/>
      <c r="AI449" s="247"/>
    </row>
    <row r="450" spans="7:35" s="256" customFormat="1" ht="16.5">
      <c r="G450" s="247"/>
      <c r="AD450" s="247"/>
      <c r="AE450" s="247"/>
      <c r="AF450" s="247"/>
      <c r="AG450" s="247"/>
      <c r="AH450" s="247"/>
      <c r="AI450" s="247"/>
    </row>
    <row r="451" spans="7:35" s="256" customFormat="1" ht="16.5">
      <c r="G451" s="247"/>
      <c r="AD451" s="247"/>
      <c r="AE451" s="247"/>
      <c r="AF451" s="247"/>
      <c r="AG451" s="247"/>
      <c r="AH451" s="247"/>
      <c r="AI451" s="247"/>
    </row>
    <row r="452" spans="7:35" s="256" customFormat="1" ht="16.5">
      <c r="G452" s="247"/>
      <c r="AD452" s="247"/>
      <c r="AE452" s="247"/>
      <c r="AF452" s="247"/>
      <c r="AG452" s="247"/>
      <c r="AH452" s="247"/>
      <c r="AI452" s="247"/>
    </row>
    <row r="453" spans="7:35" s="256" customFormat="1" ht="16.5">
      <c r="G453" s="247"/>
      <c r="AD453" s="247"/>
      <c r="AE453" s="247"/>
      <c r="AF453" s="247"/>
      <c r="AG453" s="247"/>
      <c r="AH453" s="247"/>
      <c r="AI453" s="247"/>
    </row>
    <row r="454" spans="7:35" s="256" customFormat="1" ht="16.5">
      <c r="G454" s="247"/>
      <c r="AD454" s="247"/>
      <c r="AE454" s="247"/>
      <c r="AF454" s="247"/>
      <c r="AG454" s="247"/>
      <c r="AH454" s="247"/>
      <c r="AI454" s="247"/>
    </row>
    <row r="455" spans="7:35" s="256" customFormat="1" ht="16.5">
      <c r="G455" s="247"/>
      <c r="AD455" s="247"/>
      <c r="AE455" s="247"/>
      <c r="AF455" s="247"/>
      <c r="AG455" s="247"/>
      <c r="AH455" s="247"/>
      <c r="AI455" s="247"/>
    </row>
    <row r="456" spans="7:35" s="256" customFormat="1" ht="16.5">
      <c r="G456" s="247"/>
      <c r="AD456" s="247"/>
      <c r="AE456" s="247"/>
      <c r="AF456" s="247"/>
      <c r="AG456" s="247"/>
      <c r="AH456" s="247"/>
      <c r="AI456" s="247"/>
    </row>
    <row r="457" spans="7:35" s="256" customFormat="1" ht="16.5">
      <c r="G457" s="247"/>
      <c r="AD457" s="247"/>
      <c r="AE457" s="247"/>
      <c r="AF457" s="247"/>
      <c r="AG457" s="247"/>
      <c r="AH457" s="247"/>
      <c r="AI457" s="247"/>
    </row>
    <row r="458" spans="7:35" s="256" customFormat="1" ht="16.5">
      <c r="G458" s="247"/>
      <c r="AD458" s="247"/>
      <c r="AE458" s="247"/>
      <c r="AF458" s="247"/>
      <c r="AG458" s="247"/>
      <c r="AH458" s="247"/>
      <c r="AI458" s="247"/>
    </row>
    <row r="459" spans="7:35" s="256" customFormat="1" ht="16.5">
      <c r="G459" s="247"/>
      <c r="AD459" s="247"/>
      <c r="AE459" s="247"/>
      <c r="AF459" s="247"/>
      <c r="AG459" s="247"/>
      <c r="AH459" s="247"/>
      <c r="AI459" s="247"/>
    </row>
    <row r="460" spans="7:35" s="256" customFormat="1" ht="16.5">
      <c r="G460" s="247"/>
      <c r="AD460" s="247"/>
      <c r="AE460" s="247"/>
      <c r="AF460" s="247"/>
      <c r="AG460" s="247"/>
      <c r="AH460" s="247"/>
      <c r="AI460" s="247"/>
    </row>
    <row r="461" spans="7:35" s="256" customFormat="1" ht="16.5">
      <c r="G461" s="247"/>
      <c r="AD461" s="247"/>
      <c r="AE461" s="247"/>
      <c r="AF461" s="247"/>
      <c r="AG461" s="247"/>
      <c r="AH461" s="247"/>
      <c r="AI461" s="247"/>
    </row>
    <row r="462" spans="7:35" s="256" customFormat="1" ht="16.5">
      <c r="G462" s="247"/>
      <c r="AD462" s="247"/>
      <c r="AE462" s="247"/>
      <c r="AF462" s="247"/>
      <c r="AG462" s="247"/>
      <c r="AH462" s="247"/>
      <c r="AI462" s="247"/>
    </row>
    <row r="463" spans="7:35" s="256" customFormat="1" ht="16.5">
      <c r="G463" s="247"/>
      <c r="AD463" s="247"/>
      <c r="AE463" s="247"/>
      <c r="AF463" s="247"/>
      <c r="AG463" s="247"/>
      <c r="AH463" s="247"/>
      <c r="AI463" s="247"/>
    </row>
    <row r="464" spans="7:35" s="256" customFormat="1" ht="16.5">
      <c r="G464" s="247"/>
      <c r="AD464" s="247"/>
      <c r="AE464" s="247"/>
      <c r="AF464" s="247"/>
      <c r="AG464" s="247"/>
      <c r="AH464" s="247"/>
      <c r="AI464" s="247"/>
    </row>
    <row r="465" spans="7:35" s="256" customFormat="1" ht="16.5">
      <c r="G465" s="247"/>
      <c r="AD465" s="247"/>
      <c r="AE465" s="247"/>
      <c r="AF465" s="247"/>
      <c r="AG465" s="247"/>
      <c r="AH465" s="247"/>
      <c r="AI465" s="247"/>
    </row>
    <row r="466" spans="7:35" s="256" customFormat="1" ht="16.5">
      <c r="G466" s="247"/>
      <c r="AD466" s="247"/>
      <c r="AE466" s="247"/>
      <c r="AF466" s="247"/>
      <c r="AG466" s="247"/>
      <c r="AH466" s="247"/>
      <c r="AI466" s="247"/>
    </row>
    <row r="467" spans="7:35" s="256" customFormat="1" ht="16.5">
      <c r="G467" s="247"/>
      <c r="AD467" s="247"/>
      <c r="AE467" s="247"/>
      <c r="AF467" s="247"/>
      <c r="AG467" s="247"/>
      <c r="AH467" s="247"/>
      <c r="AI467" s="247"/>
    </row>
    <row r="468" spans="7:35" s="256" customFormat="1" ht="16.5">
      <c r="G468" s="247"/>
      <c r="AD468" s="247"/>
      <c r="AE468" s="247"/>
      <c r="AF468" s="247"/>
      <c r="AG468" s="247"/>
      <c r="AH468" s="247"/>
      <c r="AI468" s="247"/>
    </row>
    <row r="469" spans="7:35" s="256" customFormat="1" ht="16.5">
      <c r="G469" s="247"/>
      <c r="AD469" s="247"/>
      <c r="AE469" s="247"/>
      <c r="AF469" s="247"/>
      <c r="AG469" s="247"/>
      <c r="AH469" s="247"/>
      <c r="AI469" s="247"/>
    </row>
    <row r="470" spans="7:35" s="256" customFormat="1" ht="16.5">
      <c r="G470" s="247"/>
      <c r="AD470" s="247"/>
      <c r="AE470" s="247"/>
      <c r="AF470" s="247"/>
      <c r="AG470" s="247"/>
      <c r="AH470" s="247"/>
      <c r="AI470" s="247"/>
    </row>
    <row r="471" spans="7:35" s="256" customFormat="1" ht="16.5">
      <c r="G471" s="247"/>
      <c r="AD471" s="247"/>
      <c r="AE471" s="247"/>
      <c r="AF471" s="247"/>
      <c r="AG471" s="247"/>
      <c r="AH471" s="247"/>
      <c r="AI471" s="247"/>
    </row>
    <row r="472" spans="7:35" s="256" customFormat="1" ht="16.5">
      <c r="G472" s="247"/>
      <c r="AD472" s="247"/>
      <c r="AE472" s="247"/>
      <c r="AF472" s="247"/>
      <c r="AG472" s="247"/>
      <c r="AH472" s="247"/>
      <c r="AI472" s="247"/>
    </row>
    <row r="473" spans="7:35" s="256" customFormat="1" ht="16.5">
      <c r="G473" s="247"/>
      <c r="AD473" s="247"/>
      <c r="AE473" s="247"/>
      <c r="AF473" s="247"/>
      <c r="AG473" s="247"/>
      <c r="AH473" s="247"/>
      <c r="AI473" s="247"/>
    </row>
    <row r="474" spans="7:35" s="256" customFormat="1" ht="16.5">
      <c r="G474" s="247"/>
      <c r="AD474" s="247"/>
      <c r="AE474" s="247"/>
      <c r="AF474" s="247"/>
      <c r="AG474" s="247"/>
      <c r="AH474" s="247"/>
      <c r="AI474" s="247"/>
    </row>
    <row r="475" spans="7:35" s="256" customFormat="1" ht="16.5">
      <c r="G475" s="247"/>
      <c r="AD475" s="247"/>
      <c r="AE475" s="247"/>
      <c r="AF475" s="247"/>
      <c r="AG475" s="247"/>
      <c r="AH475" s="247"/>
      <c r="AI475" s="247"/>
    </row>
    <row r="476" spans="7:35" s="256" customFormat="1" ht="16.5">
      <c r="G476" s="247"/>
      <c r="AD476" s="247"/>
      <c r="AE476" s="247"/>
      <c r="AF476" s="247"/>
      <c r="AG476" s="247"/>
      <c r="AH476" s="247"/>
      <c r="AI476" s="247"/>
    </row>
    <row r="477" spans="7:35" s="256" customFormat="1" ht="16.5">
      <c r="G477" s="247"/>
      <c r="AD477" s="247"/>
      <c r="AE477" s="247"/>
      <c r="AF477" s="247"/>
      <c r="AG477" s="247"/>
      <c r="AH477" s="247"/>
      <c r="AI477" s="247"/>
    </row>
    <row r="478" spans="7:35" s="256" customFormat="1" ht="16.5">
      <c r="G478" s="247"/>
      <c r="AD478" s="247"/>
      <c r="AE478" s="247"/>
      <c r="AF478" s="247"/>
      <c r="AG478" s="247"/>
      <c r="AH478" s="247"/>
      <c r="AI478" s="247"/>
    </row>
    <row r="479" spans="7:35" s="256" customFormat="1" ht="16.5">
      <c r="G479" s="247"/>
      <c r="AD479" s="247"/>
      <c r="AE479" s="247"/>
      <c r="AF479" s="247"/>
      <c r="AG479" s="247"/>
      <c r="AH479" s="247"/>
      <c r="AI479" s="247"/>
    </row>
    <row r="480" spans="7:35" s="256" customFormat="1" ht="16.5">
      <c r="G480" s="247"/>
      <c r="AD480" s="247"/>
      <c r="AE480" s="247"/>
      <c r="AF480" s="247"/>
      <c r="AG480" s="247"/>
      <c r="AH480" s="247"/>
      <c r="AI480" s="247"/>
    </row>
    <row r="481" spans="7:35" s="256" customFormat="1" ht="16.5">
      <c r="G481" s="247"/>
      <c r="AD481" s="247"/>
      <c r="AE481" s="247"/>
      <c r="AF481" s="247"/>
      <c r="AG481" s="247"/>
      <c r="AH481" s="247"/>
      <c r="AI481" s="247"/>
    </row>
    <row r="482" spans="7:35" s="256" customFormat="1" ht="16.5">
      <c r="G482" s="247"/>
      <c r="AD482" s="247"/>
      <c r="AE482" s="247"/>
      <c r="AF482" s="247"/>
      <c r="AG482" s="247"/>
      <c r="AH482" s="247"/>
      <c r="AI482" s="247"/>
    </row>
    <row r="483" spans="7:35" s="256" customFormat="1" ht="16.5">
      <c r="G483" s="247"/>
      <c r="AD483" s="247"/>
      <c r="AE483" s="247"/>
      <c r="AF483" s="247"/>
      <c r="AG483" s="247"/>
      <c r="AH483" s="247"/>
      <c r="AI483" s="247"/>
    </row>
    <row r="484" spans="7:35" s="256" customFormat="1" ht="16.5">
      <c r="G484" s="247"/>
      <c r="AD484" s="247"/>
      <c r="AE484" s="247"/>
      <c r="AF484" s="247"/>
      <c r="AG484" s="247"/>
      <c r="AH484" s="247"/>
      <c r="AI484" s="247"/>
    </row>
    <row r="485" spans="7:35" s="256" customFormat="1" ht="16.5">
      <c r="G485" s="247"/>
      <c r="AD485" s="247"/>
      <c r="AE485" s="247"/>
      <c r="AF485" s="247"/>
      <c r="AG485" s="247"/>
      <c r="AH485" s="247"/>
      <c r="AI485" s="247"/>
    </row>
    <row r="486" spans="7:35" s="256" customFormat="1" ht="16.5">
      <c r="G486" s="247"/>
      <c r="AD486" s="247"/>
      <c r="AE486" s="247"/>
      <c r="AF486" s="247"/>
      <c r="AG486" s="247"/>
      <c r="AH486" s="247"/>
      <c r="AI486" s="247"/>
    </row>
    <row r="487" spans="7:35" s="256" customFormat="1" ht="16.5">
      <c r="G487" s="247"/>
      <c r="AD487" s="247"/>
      <c r="AE487" s="247"/>
      <c r="AF487" s="247"/>
      <c r="AG487" s="247"/>
      <c r="AH487" s="247"/>
      <c r="AI487" s="247"/>
    </row>
    <row r="488" spans="7:35" s="256" customFormat="1" ht="16.5">
      <c r="G488" s="247"/>
      <c r="AD488" s="247"/>
      <c r="AE488" s="247"/>
      <c r="AF488" s="247"/>
      <c r="AG488" s="247"/>
      <c r="AH488" s="247"/>
      <c r="AI488" s="247"/>
    </row>
    <row r="489" spans="7:35" s="256" customFormat="1" ht="16.5">
      <c r="G489" s="247"/>
      <c r="AD489" s="247"/>
      <c r="AE489" s="247"/>
      <c r="AF489" s="247"/>
      <c r="AG489" s="247"/>
      <c r="AH489" s="247"/>
      <c r="AI489" s="247"/>
    </row>
    <row r="490" spans="7:35" s="256" customFormat="1" ht="16.5">
      <c r="G490" s="247"/>
      <c r="AD490" s="247"/>
      <c r="AE490" s="247"/>
      <c r="AF490" s="247"/>
      <c r="AG490" s="247"/>
      <c r="AH490" s="247"/>
      <c r="AI490" s="247"/>
    </row>
    <row r="491" spans="7:35" s="256" customFormat="1" ht="16.5">
      <c r="G491" s="247"/>
      <c r="AD491" s="247"/>
      <c r="AE491" s="247"/>
      <c r="AF491" s="247"/>
      <c r="AG491" s="247"/>
      <c r="AH491" s="247"/>
      <c r="AI491" s="247"/>
    </row>
    <row r="492" spans="7:35" s="256" customFormat="1" ht="16.5">
      <c r="G492" s="247"/>
      <c r="AD492" s="247"/>
      <c r="AE492" s="247"/>
      <c r="AF492" s="247"/>
      <c r="AG492" s="247"/>
      <c r="AH492" s="247"/>
      <c r="AI492" s="247"/>
    </row>
    <row r="493" spans="7:35" s="256" customFormat="1" ht="16.5">
      <c r="G493" s="247"/>
      <c r="AD493" s="247"/>
      <c r="AE493" s="247"/>
      <c r="AF493" s="247"/>
      <c r="AG493" s="247"/>
      <c r="AH493" s="247"/>
      <c r="AI493" s="247"/>
    </row>
    <row r="494" spans="7:35" s="256" customFormat="1" ht="16.5">
      <c r="G494" s="247"/>
      <c r="AD494" s="247"/>
      <c r="AE494" s="247"/>
      <c r="AF494" s="247"/>
      <c r="AG494" s="247"/>
      <c r="AH494" s="247"/>
      <c r="AI494" s="247"/>
    </row>
    <row r="495" spans="7:35" s="256" customFormat="1" ht="16.5">
      <c r="G495" s="247"/>
      <c r="AD495" s="247"/>
      <c r="AE495" s="247"/>
      <c r="AF495" s="247"/>
      <c r="AG495" s="247"/>
      <c r="AH495" s="247"/>
      <c r="AI495" s="247"/>
    </row>
    <row r="496" spans="7:35" s="256" customFormat="1" ht="16.5">
      <c r="G496" s="247"/>
      <c r="AD496" s="247"/>
      <c r="AE496" s="247"/>
      <c r="AF496" s="247"/>
      <c r="AG496" s="247"/>
      <c r="AH496" s="247"/>
      <c r="AI496" s="247"/>
    </row>
    <row r="497" spans="7:35" s="256" customFormat="1" ht="16.5">
      <c r="G497" s="247"/>
      <c r="AD497" s="247"/>
      <c r="AE497" s="247"/>
      <c r="AF497" s="247"/>
      <c r="AG497" s="247"/>
      <c r="AH497" s="247"/>
      <c r="AI497" s="247"/>
    </row>
    <row r="498" spans="7:35" s="256" customFormat="1" ht="16.5">
      <c r="G498" s="247"/>
      <c r="AD498" s="247"/>
      <c r="AE498" s="247"/>
      <c r="AF498" s="247"/>
      <c r="AG498" s="247"/>
      <c r="AH498" s="247"/>
      <c r="AI498" s="247"/>
    </row>
    <row r="499" spans="7:35" s="256" customFormat="1" ht="16.5">
      <c r="G499" s="247"/>
      <c r="AD499" s="247"/>
      <c r="AE499" s="247"/>
      <c r="AF499" s="247"/>
      <c r="AG499" s="247"/>
      <c r="AH499" s="247"/>
      <c r="AI499" s="247"/>
    </row>
    <row r="500" spans="7:35" s="256" customFormat="1" ht="16.5">
      <c r="G500" s="247"/>
      <c r="AD500" s="247"/>
      <c r="AE500" s="247"/>
      <c r="AF500" s="247"/>
      <c r="AG500" s="247"/>
      <c r="AH500" s="247"/>
      <c r="AI500" s="247"/>
    </row>
    <row r="501" spans="7:35" s="256" customFormat="1" ht="16.5">
      <c r="G501" s="247"/>
      <c r="AD501" s="247"/>
      <c r="AE501" s="247"/>
      <c r="AF501" s="247"/>
      <c r="AG501" s="247"/>
      <c r="AH501" s="247"/>
      <c r="AI501" s="247"/>
    </row>
    <row r="502" spans="7:35" s="256" customFormat="1" ht="16.5">
      <c r="G502" s="247"/>
      <c r="AD502" s="247"/>
      <c r="AE502" s="247"/>
      <c r="AF502" s="247"/>
      <c r="AG502" s="247"/>
      <c r="AH502" s="247"/>
      <c r="AI502" s="247"/>
    </row>
    <row r="503" spans="7:35" s="256" customFormat="1" ht="16.5">
      <c r="G503" s="247"/>
      <c r="AD503" s="247"/>
      <c r="AE503" s="247"/>
      <c r="AF503" s="247"/>
      <c r="AG503" s="247"/>
      <c r="AH503" s="247"/>
      <c r="AI503" s="247"/>
    </row>
    <row r="504" spans="7:35" s="256" customFormat="1" ht="16.5">
      <c r="G504" s="247"/>
      <c r="AD504" s="247"/>
      <c r="AE504" s="247"/>
      <c r="AF504" s="247"/>
      <c r="AG504" s="247"/>
      <c r="AH504" s="247"/>
      <c r="AI504" s="247"/>
    </row>
    <row r="505" spans="7:35" s="256" customFormat="1" ht="16.5">
      <c r="G505" s="247"/>
      <c r="AD505" s="247"/>
      <c r="AE505" s="247"/>
      <c r="AF505" s="247"/>
      <c r="AG505" s="247"/>
      <c r="AH505" s="247"/>
      <c r="AI505" s="247"/>
    </row>
    <row r="506" spans="7:35" s="256" customFormat="1" ht="16.5">
      <c r="G506" s="247"/>
      <c r="AD506" s="247"/>
      <c r="AE506" s="247"/>
      <c r="AF506" s="247"/>
      <c r="AG506" s="247"/>
      <c r="AH506" s="247"/>
      <c r="AI506" s="247"/>
    </row>
    <row r="507" spans="7:35" s="256" customFormat="1" ht="16.5">
      <c r="G507" s="247"/>
      <c r="AD507" s="247"/>
      <c r="AE507" s="247"/>
      <c r="AF507" s="247"/>
      <c r="AG507" s="247"/>
      <c r="AH507" s="247"/>
      <c r="AI507" s="247"/>
    </row>
    <row r="508" spans="7:35" s="256" customFormat="1" ht="16.5">
      <c r="G508" s="247"/>
      <c r="AD508" s="247"/>
      <c r="AE508" s="247"/>
      <c r="AF508" s="247"/>
      <c r="AG508" s="247"/>
      <c r="AH508" s="247"/>
      <c r="AI508" s="247"/>
    </row>
    <row r="509" spans="7:35" s="256" customFormat="1" ht="16.5">
      <c r="G509" s="247"/>
      <c r="AD509" s="247"/>
      <c r="AE509" s="247"/>
      <c r="AF509" s="247"/>
      <c r="AG509" s="247"/>
      <c r="AH509" s="247"/>
      <c r="AI509" s="247"/>
    </row>
    <row r="510" spans="7:35" s="256" customFormat="1" ht="16.5">
      <c r="G510" s="247"/>
      <c r="AD510" s="247"/>
      <c r="AE510" s="247"/>
      <c r="AF510" s="247"/>
      <c r="AG510" s="247"/>
      <c r="AH510" s="247"/>
      <c r="AI510" s="247"/>
    </row>
    <row r="511" spans="7:35" s="256" customFormat="1" ht="16.5">
      <c r="G511" s="247"/>
      <c r="AD511" s="247"/>
      <c r="AE511" s="247"/>
      <c r="AF511" s="247"/>
      <c r="AG511" s="247"/>
      <c r="AH511" s="247"/>
      <c r="AI511" s="247"/>
    </row>
    <row r="512" spans="7:35" s="256" customFormat="1" ht="16.5">
      <c r="G512" s="247"/>
      <c r="AD512" s="247"/>
      <c r="AE512" s="247"/>
      <c r="AF512" s="247"/>
      <c r="AG512" s="247"/>
      <c r="AH512" s="247"/>
      <c r="AI512" s="247"/>
    </row>
    <row r="513" spans="7:35" s="256" customFormat="1" ht="16.5">
      <c r="G513" s="247"/>
      <c r="AD513" s="247"/>
      <c r="AE513" s="247"/>
      <c r="AF513" s="247"/>
      <c r="AG513" s="247"/>
      <c r="AH513" s="247"/>
      <c r="AI513" s="247"/>
    </row>
    <row r="514" spans="7:35" s="256" customFormat="1" ht="16.5">
      <c r="G514" s="247"/>
      <c r="AD514" s="247"/>
      <c r="AE514" s="247"/>
      <c r="AF514" s="247"/>
      <c r="AG514" s="247"/>
      <c r="AH514" s="247"/>
      <c r="AI514" s="247"/>
    </row>
    <row r="515" spans="7:35" s="256" customFormat="1" ht="16.5">
      <c r="G515" s="247"/>
      <c r="AD515" s="247"/>
      <c r="AE515" s="247"/>
      <c r="AF515" s="247"/>
      <c r="AG515" s="247"/>
      <c r="AH515" s="247"/>
      <c r="AI515" s="247"/>
    </row>
    <row r="516" spans="7:35" s="256" customFormat="1" ht="16.5">
      <c r="G516" s="247"/>
      <c r="AD516" s="247"/>
      <c r="AE516" s="247"/>
      <c r="AF516" s="247"/>
      <c r="AG516" s="247"/>
      <c r="AH516" s="247"/>
      <c r="AI516" s="247"/>
    </row>
    <row r="517" spans="7:35" s="256" customFormat="1" ht="16.5">
      <c r="G517" s="247"/>
      <c r="AD517" s="247"/>
      <c r="AE517" s="247"/>
      <c r="AF517" s="247"/>
      <c r="AG517" s="247"/>
      <c r="AH517" s="247"/>
      <c r="AI517" s="247"/>
    </row>
    <row r="518" spans="7:35" s="256" customFormat="1" ht="16.5">
      <c r="G518" s="247"/>
      <c r="AD518" s="247"/>
      <c r="AE518" s="247"/>
      <c r="AF518" s="247"/>
      <c r="AG518" s="247"/>
      <c r="AH518" s="247"/>
      <c r="AI518" s="247"/>
    </row>
    <row r="519" spans="7:35" s="256" customFormat="1" ht="16.5">
      <c r="G519" s="247"/>
      <c r="AD519" s="247"/>
      <c r="AE519" s="247"/>
      <c r="AF519" s="247"/>
      <c r="AG519" s="247"/>
      <c r="AH519" s="247"/>
      <c r="AI519" s="247"/>
    </row>
    <row r="520" spans="7:35" s="256" customFormat="1" ht="16.5">
      <c r="G520" s="247"/>
      <c r="AD520" s="247"/>
      <c r="AE520" s="247"/>
      <c r="AF520" s="247"/>
      <c r="AG520" s="247"/>
      <c r="AH520" s="247"/>
      <c r="AI520" s="247"/>
    </row>
    <row r="521" spans="7:35" s="256" customFormat="1" ht="16.5">
      <c r="G521" s="247"/>
      <c r="AD521" s="247"/>
      <c r="AE521" s="247"/>
      <c r="AF521" s="247"/>
      <c r="AG521" s="247"/>
      <c r="AH521" s="247"/>
      <c r="AI521" s="247"/>
    </row>
    <row r="522" spans="7:35" s="256" customFormat="1" ht="16.5">
      <c r="G522" s="247"/>
      <c r="AD522" s="247"/>
      <c r="AE522" s="247"/>
      <c r="AF522" s="247"/>
      <c r="AG522" s="247"/>
      <c r="AH522" s="247"/>
      <c r="AI522" s="247"/>
    </row>
    <row r="523" spans="7:35" s="256" customFormat="1" ht="16.5">
      <c r="G523" s="247"/>
      <c r="AD523" s="247"/>
      <c r="AE523" s="247"/>
      <c r="AF523" s="247"/>
      <c r="AG523" s="247"/>
      <c r="AH523" s="247"/>
      <c r="AI523" s="247"/>
    </row>
    <row r="524" spans="7:35" s="256" customFormat="1" ht="16.5">
      <c r="G524" s="247"/>
      <c r="AD524" s="247"/>
      <c r="AE524" s="247"/>
      <c r="AF524" s="247"/>
      <c r="AG524" s="247"/>
      <c r="AH524" s="247"/>
      <c r="AI524" s="247"/>
    </row>
    <row r="525" spans="7:35" s="256" customFormat="1" ht="16.5">
      <c r="G525" s="247"/>
      <c r="AD525" s="247"/>
      <c r="AE525" s="247"/>
      <c r="AF525" s="247"/>
      <c r="AG525" s="247"/>
      <c r="AH525" s="247"/>
      <c r="AI525" s="247"/>
    </row>
    <row r="526" spans="7:35" s="256" customFormat="1" ht="16.5">
      <c r="G526" s="247"/>
      <c r="AD526" s="247"/>
      <c r="AE526" s="247"/>
      <c r="AF526" s="247"/>
      <c r="AG526" s="247"/>
      <c r="AH526" s="247"/>
      <c r="AI526" s="247"/>
    </row>
    <row r="527" spans="7:35" s="256" customFormat="1" ht="16.5">
      <c r="G527" s="247"/>
      <c r="AD527" s="247"/>
      <c r="AE527" s="247"/>
      <c r="AF527" s="247"/>
      <c r="AG527" s="247"/>
      <c r="AH527" s="247"/>
      <c r="AI527" s="247"/>
    </row>
    <row r="528" spans="7:35" s="256" customFormat="1" ht="16.5">
      <c r="G528" s="247"/>
      <c r="AD528" s="247"/>
      <c r="AE528" s="247"/>
      <c r="AF528" s="247"/>
      <c r="AG528" s="247"/>
      <c r="AH528" s="247"/>
      <c r="AI528" s="247"/>
    </row>
    <row r="529" spans="7:35" s="256" customFormat="1" ht="16.5">
      <c r="G529" s="247"/>
      <c r="AD529" s="247"/>
      <c r="AE529" s="247"/>
      <c r="AF529" s="247"/>
      <c r="AG529" s="247"/>
      <c r="AH529" s="247"/>
      <c r="AI529" s="247"/>
    </row>
    <row r="530" spans="7:35" s="256" customFormat="1" ht="16.5">
      <c r="G530" s="247"/>
      <c r="AD530" s="247"/>
      <c r="AE530" s="247"/>
      <c r="AF530" s="247"/>
      <c r="AG530" s="247"/>
      <c r="AH530" s="247"/>
      <c r="AI530" s="247"/>
    </row>
    <row r="531" spans="7:35" s="256" customFormat="1" ht="16.5">
      <c r="G531" s="247"/>
      <c r="AD531" s="247"/>
      <c r="AE531" s="247"/>
      <c r="AF531" s="247"/>
      <c r="AG531" s="247"/>
      <c r="AH531" s="247"/>
      <c r="AI531" s="247"/>
    </row>
    <row r="532" spans="7:35" s="256" customFormat="1" ht="16.5">
      <c r="G532" s="247"/>
      <c r="AD532" s="247"/>
      <c r="AE532" s="247"/>
      <c r="AF532" s="247"/>
      <c r="AG532" s="247"/>
      <c r="AH532" s="247"/>
      <c r="AI532" s="247"/>
    </row>
    <row r="533" spans="7:35" s="256" customFormat="1" ht="16.5">
      <c r="G533" s="247"/>
      <c r="AD533" s="247"/>
      <c r="AE533" s="247"/>
      <c r="AF533" s="247"/>
      <c r="AG533" s="247"/>
      <c r="AH533" s="247"/>
      <c r="AI533" s="247"/>
    </row>
    <row r="534" spans="7:35" s="256" customFormat="1" ht="16.5">
      <c r="G534" s="247"/>
      <c r="AD534" s="247"/>
      <c r="AE534" s="247"/>
      <c r="AF534" s="247"/>
      <c r="AG534" s="247"/>
      <c r="AH534" s="247"/>
      <c r="AI534" s="247"/>
    </row>
    <row r="535" spans="7:35" s="256" customFormat="1" ht="16.5">
      <c r="G535" s="247"/>
      <c r="AD535" s="247"/>
      <c r="AE535" s="247"/>
      <c r="AF535" s="247"/>
      <c r="AG535" s="247"/>
      <c r="AH535" s="247"/>
      <c r="AI535" s="247"/>
    </row>
    <row r="536" spans="7:35" s="256" customFormat="1" ht="16.5">
      <c r="G536" s="247"/>
      <c r="AD536" s="247"/>
      <c r="AE536" s="247"/>
      <c r="AF536" s="247"/>
      <c r="AG536" s="247"/>
      <c r="AH536" s="247"/>
      <c r="AI536" s="247"/>
    </row>
    <row r="537" spans="7:35" s="256" customFormat="1" ht="16.5">
      <c r="G537" s="247"/>
      <c r="AD537" s="247"/>
      <c r="AE537" s="247"/>
      <c r="AF537" s="247"/>
      <c r="AG537" s="247"/>
      <c r="AH537" s="247"/>
      <c r="AI537" s="247"/>
    </row>
    <row r="538" spans="7:35" s="256" customFormat="1" ht="16.5">
      <c r="G538" s="247"/>
      <c r="AD538" s="247"/>
      <c r="AE538" s="247"/>
      <c r="AF538" s="247"/>
      <c r="AG538" s="247"/>
      <c r="AH538" s="247"/>
      <c r="AI538" s="247"/>
    </row>
    <row r="539" spans="7:35" s="256" customFormat="1" ht="16.5">
      <c r="G539" s="247"/>
      <c r="AD539" s="247"/>
      <c r="AE539" s="247"/>
      <c r="AF539" s="247"/>
      <c r="AG539" s="247"/>
      <c r="AH539" s="247"/>
      <c r="AI539" s="247"/>
    </row>
    <row r="540" spans="7:35" s="256" customFormat="1" ht="16.5">
      <c r="G540" s="247"/>
      <c r="AD540" s="247"/>
      <c r="AE540" s="247"/>
      <c r="AF540" s="247"/>
      <c r="AG540" s="247"/>
      <c r="AH540" s="247"/>
      <c r="AI540" s="247"/>
    </row>
    <row r="541" spans="7:35" s="256" customFormat="1" ht="16.5">
      <c r="G541" s="247"/>
      <c r="AD541" s="247"/>
      <c r="AE541" s="247"/>
      <c r="AF541" s="247"/>
      <c r="AG541" s="247"/>
      <c r="AH541" s="247"/>
      <c r="AI541" s="247"/>
    </row>
    <row r="542" spans="7:35" s="256" customFormat="1" ht="16.5">
      <c r="G542" s="247"/>
      <c r="AD542" s="247"/>
      <c r="AE542" s="247"/>
      <c r="AF542" s="247"/>
      <c r="AG542" s="247"/>
      <c r="AH542" s="247"/>
      <c r="AI542" s="247"/>
    </row>
    <row r="543" spans="7:35" s="256" customFormat="1" ht="16.5">
      <c r="G543" s="247"/>
      <c r="AD543" s="247"/>
      <c r="AE543" s="247"/>
      <c r="AF543" s="247"/>
      <c r="AG543" s="247"/>
      <c r="AH543" s="247"/>
      <c r="AI543" s="247"/>
    </row>
    <row r="544" spans="7:35" s="256" customFormat="1" ht="16.5">
      <c r="G544" s="247"/>
      <c r="AD544" s="247"/>
      <c r="AE544" s="247"/>
      <c r="AF544" s="247"/>
      <c r="AG544" s="247"/>
      <c r="AH544" s="247"/>
      <c r="AI544" s="247"/>
    </row>
    <row r="545" spans="7:35" s="256" customFormat="1" ht="16.5">
      <c r="G545" s="247"/>
      <c r="AD545" s="247"/>
      <c r="AE545" s="247"/>
      <c r="AF545" s="247"/>
      <c r="AG545" s="247"/>
      <c r="AH545" s="247"/>
      <c r="AI545" s="247"/>
    </row>
    <row r="546" spans="7:35" s="256" customFormat="1" ht="16.5">
      <c r="G546" s="247"/>
      <c r="AD546" s="247"/>
      <c r="AE546" s="247"/>
      <c r="AF546" s="247"/>
      <c r="AG546" s="247"/>
      <c r="AH546" s="247"/>
      <c r="AI546" s="247"/>
    </row>
    <row r="547" spans="7:35" s="256" customFormat="1" ht="16.5">
      <c r="G547" s="247"/>
      <c r="AD547" s="247"/>
      <c r="AE547" s="247"/>
      <c r="AF547" s="247"/>
      <c r="AG547" s="247"/>
      <c r="AH547" s="247"/>
      <c r="AI547" s="247"/>
    </row>
    <row r="548" spans="7:35" s="256" customFormat="1" ht="16.5">
      <c r="G548" s="247"/>
      <c r="AD548" s="247"/>
      <c r="AE548" s="247"/>
      <c r="AF548" s="247"/>
      <c r="AG548" s="247"/>
      <c r="AH548" s="247"/>
      <c r="AI548" s="247"/>
    </row>
    <row r="549" spans="7:35" s="256" customFormat="1" ht="16.5">
      <c r="G549" s="247"/>
      <c r="AD549" s="247"/>
      <c r="AE549" s="247"/>
      <c r="AF549" s="247"/>
      <c r="AG549" s="247"/>
      <c r="AH549" s="247"/>
      <c r="AI549" s="247"/>
    </row>
    <row r="550" spans="7:35" s="256" customFormat="1" ht="16.5">
      <c r="G550" s="247"/>
      <c r="AD550" s="247"/>
      <c r="AE550" s="247"/>
      <c r="AF550" s="247"/>
      <c r="AG550" s="247"/>
      <c r="AH550" s="247"/>
      <c r="AI550" s="247"/>
    </row>
    <row r="551" spans="7:35" s="256" customFormat="1" ht="16.5">
      <c r="G551" s="247"/>
      <c r="AD551" s="247"/>
      <c r="AE551" s="247"/>
      <c r="AF551" s="247"/>
      <c r="AG551" s="247"/>
      <c r="AH551" s="247"/>
      <c r="AI551" s="247"/>
    </row>
    <row r="552" spans="7:35" s="256" customFormat="1" ht="16.5">
      <c r="G552" s="247"/>
      <c r="AD552" s="247"/>
      <c r="AE552" s="247"/>
      <c r="AF552" s="247"/>
      <c r="AG552" s="247"/>
      <c r="AH552" s="247"/>
      <c r="AI552" s="247"/>
    </row>
    <row r="553" spans="7:35" s="256" customFormat="1" ht="16.5">
      <c r="G553" s="247"/>
      <c r="AD553" s="247"/>
      <c r="AE553" s="247"/>
      <c r="AF553" s="247"/>
      <c r="AG553" s="247"/>
      <c r="AH553" s="247"/>
      <c r="AI553" s="247"/>
    </row>
    <row r="554" spans="7:35" s="256" customFormat="1" ht="16.5">
      <c r="G554" s="247"/>
      <c r="AD554" s="247"/>
      <c r="AE554" s="247"/>
      <c r="AF554" s="247"/>
      <c r="AG554" s="247"/>
      <c r="AH554" s="247"/>
      <c r="AI554" s="247"/>
    </row>
    <row r="555" spans="7:35" s="256" customFormat="1" ht="16.5">
      <c r="G555" s="247"/>
      <c r="AD555" s="247"/>
      <c r="AE555" s="247"/>
      <c r="AF555" s="247"/>
      <c r="AG555" s="247"/>
      <c r="AH555" s="247"/>
      <c r="AI555" s="247"/>
    </row>
    <row r="556" spans="7:35" s="256" customFormat="1" ht="16.5">
      <c r="G556" s="247"/>
      <c r="AD556" s="247"/>
      <c r="AE556" s="247"/>
      <c r="AF556" s="247"/>
      <c r="AG556" s="247"/>
      <c r="AH556" s="247"/>
      <c r="AI556" s="247"/>
    </row>
    <row r="557" spans="7:35" s="256" customFormat="1" ht="16.5">
      <c r="G557" s="247"/>
      <c r="AD557" s="247"/>
      <c r="AE557" s="247"/>
      <c r="AF557" s="247"/>
      <c r="AG557" s="247"/>
      <c r="AH557" s="247"/>
      <c r="AI557" s="247"/>
    </row>
    <row r="558" spans="7:35" s="256" customFormat="1" ht="16.5">
      <c r="G558" s="247"/>
      <c r="AD558" s="247"/>
      <c r="AE558" s="247"/>
      <c r="AF558" s="247"/>
      <c r="AG558" s="247"/>
      <c r="AH558" s="247"/>
      <c r="AI558" s="247"/>
    </row>
    <row r="559" spans="7:35" s="256" customFormat="1" ht="16.5">
      <c r="G559" s="247"/>
      <c r="AD559" s="247"/>
      <c r="AE559" s="247"/>
      <c r="AF559" s="247"/>
      <c r="AG559" s="247"/>
      <c r="AH559" s="247"/>
      <c r="AI559" s="247"/>
    </row>
    <row r="560" spans="7:35" s="256" customFormat="1" ht="16.5">
      <c r="G560" s="247"/>
      <c r="AD560" s="247"/>
      <c r="AE560" s="247"/>
      <c r="AF560" s="247"/>
      <c r="AG560" s="247"/>
      <c r="AH560" s="247"/>
      <c r="AI560" s="247"/>
    </row>
    <row r="561" spans="7:35" s="256" customFormat="1" ht="16.5">
      <c r="G561" s="247"/>
      <c r="AD561" s="247"/>
      <c r="AE561" s="247"/>
      <c r="AF561" s="247"/>
      <c r="AG561" s="247"/>
      <c r="AH561" s="247"/>
      <c r="AI561" s="247"/>
    </row>
    <row r="562" spans="7:35" s="256" customFormat="1" ht="16.5">
      <c r="G562" s="247"/>
      <c r="AD562" s="247"/>
      <c r="AE562" s="247"/>
      <c r="AF562" s="247"/>
      <c r="AG562" s="247"/>
      <c r="AH562" s="247"/>
      <c r="AI562" s="247"/>
    </row>
    <row r="563" spans="7:35" s="256" customFormat="1" ht="16.5">
      <c r="G563" s="247"/>
      <c r="AD563" s="247"/>
      <c r="AE563" s="247"/>
      <c r="AF563" s="247"/>
      <c r="AG563" s="247"/>
      <c r="AH563" s="247"/>
      <c r="AI563" s="247"/>
    </row>
    <row r="564" spans="7:35" s="256" customFormat="1" ht="16.5">
      <c r="G564" s="247"/>
      <c r="AD564" s="247"/>
      <c r="AE564" s="247"/>
      <c r="AF564" s="247"/>
      <c r="AG564" s="247"/>
      <c r="AH564" s="247"/>
      <c r="AI564" s="247"/>
    </row>
    <row r="565" spans="7:35" s="256" customFormat="1" ht="16.5">
      <c r="G565" s="247"/>
      <c r="AD565" s="247"/>
      <c r="AE565" s="247"/>
      <c r="AF565" s="247"/>
      <c r="AG565" s="247"/>
      <c r="AH565" s="247"/>
      <c r="AI565" s="247"/>
    </row>
    <row r="566" spans="7:35" s="256" customFormat="1" ht="16.5">
      <c r="G566" s="247"/>
      <c r="AD566" s="247"/>
      <c r="AE566" s="247"/>
      <c r="AF566" s="247"/>
      <c r="AG566" s="247"/>
      <c r="AH566" s="247"/>
      <c r="AI566" s="247"/>
    </row>
    <row r="567" spans="7:35" s="256" customFormat="1" ht="16.5">
      <c r="G567" s="247"/>
      <c r="AD567" s="247"/>
      <c r="AE567" s="247"/>
      <c r="AF567" s="247"/>
      <c r="AG567" s="247"/>
      <c r="AH567" s="247"/>
      <c r="AI567" s="247"/>
    </row>
    <row r="568" spans="7:35" s="256" customFormat="1" ht="16.5">
      <c r="G568" s="247"/>
      <c r="AD568" s="247"/>
      <c r="AE568" s="247"/>
      <c r="AF568" s="247"/>
      <c r="AG568" s="247"/>
      <c r="AH568" s="247"/>
      <c r="AI568" s="247"/>
    </row>
    <row r="569" spans="7:35" s="256" customFormat="1" ht="16.5">
      <c r="G569" s="247"/>
      <c r="AD569" s="247"/>
      <c r="AE569" s="247"/>
      <c r="AF569" s="247"/>
      <c r="AG569" s="247"/>
      <c r="AH569" s="247"/>
      <c r="AI569" s="247"/>
    </row>
    <row r="570" spans="7:35" s="256" customFormat="1" ht="16.5">
      <c r="G570" s="247"/>
      <c r="AD570" s="247"/>
      <c r="AE570" s="247"/>
      <c r="AF570" s="247"/>
      <c r="AG570" s="247"/>
      <c r="AH570" s="247"/>
      <c r="AI570" s="247"/>
    </row>
    <row r="571" spans="7:35" s="256" customFormat="1" ht="16.5">
      <c r="G571" s="247"/>
      <c r="AD571" s="247"/>
      <c r="AE571" s="247"/>
      <c r="AF571" s="247"/>
      <c r="AG571" s="247"/>
      <c r="AH571" s="247"/>
      <c r="AI571" s="247"/>
    </row>
    <row r="572" spans="7:35" s="256" customFormat="1" ht="16.5">
      <c r="G572" s="247"/>
      <c r="AD572" s="247"/>
      <c r="AE572" s="247"/>
      <c r="AF572" s="247"/>
      <c r="AG572" s="247"/>
      <c r="AH572" s="247"/>
      <c r="AI572" s="247"/>
    </row>
    <row r="573" spans="7:35" s="256" customFormat="1" ht="16.5">
      <c r="G573" s="247"/>
      <c r="AD573" s="247"/>
      <c r="AE573" s="247"/>
      <c r="AF573" s="247"/>
      <c r="AG573" s="247"/>
      <c r="AH573" s="247"/>
      <c r="AI573" s="247"/>
    </row>
    <row r="574" spans="7:35" s="256" customFormat="1" ht="16.5">
      <c r="G574" s="247"/>
      <c r="AD574" s="247"/>
      <c r="AE574" s="247"/>
      <c r="AF574" s="247"/>
      <c r="AG574" s="247"/>
      <c r="AH574" s="247"/>
      <c r="AI574" s="247"/>
    </row>
    <row r="575" spans="7:35" s="256" customFormat="1" ht="16.5">
      <c r="G575" s="247"/>
      <c r="AD575" s="247"/>
      <c r="AE575" s="247"/>
      <c r="AF575" s="247"/>
      <c r="AG575" s="247"/>
      <c r="AH575" s="247"/>
      <c r="AI575" s="247"/>
    </row>
    <row r="576" spans="7:35" s="256" customFormat="1" ht="16.5">
      <c r="G576" s="247"/>
      <c r="AD576" s="247"/>
      <c r="AE576" s="247"/>
      <c r="AF576" s="247"/>
      <c r="AG576" s="247"/>
      <c r="AH576" s="247"/>
      <c r="AI576" s="247"/>
    </row>
    <row r="577" spans="7:35" s="256" customFormat="1" ht="16.5">
      <c r="G577" s="247"/>
      <c r="AD577" s="247"/>
      <c r="AE577" s="247"/>
      <c r="AF577" s="247"/>
      <c r="AG577" s="247"/>
      <c r="AH577" s="247"/>
      <c r="AI577" s="247"/>
    </row>
    <row r="578" spans="7:35" s="256" customFormat="1" ht="16.5">
      <c r="G578" s="247"/>
      <c r="AD578" s="247"/>
      <c r="AE578" s="247"/>
      <c r="AF578" s="247"/>
      <c r="AG578" s="247"/>
      <c r="AH578" s="247"/>
      <c r="AI578" s="247"/>
    </row>
    <row r="579" spans="7:35" s="256" customFormat="1" ht="16.5">
      <c r="G579" s="247"/>
      <c r="AD579" s="247"/>
      <c r="AE579" s="247"/>
      <c r="AF579" s="247"/>
      <c r="AG579" s="247"/>
      <c r="AH579" s="247"/>
      <c r="AI579" s="247"/>
    </row>
    <row r="580" spans="7:35" s="256" customFormat="1" ht="16.5">
      <c r="G580" s="247"/>
      <c r="AD580" s="247"/>
      <c r="AE580" s="247"/>
      <c r="AF580" s="247"/>
      <c r="AG580" s="247"/>
      <c r="AH580" s="247"/>
      <c r="AI580" s="247"/>
    </row>
    <row r="581" spans="7:35" s="256" customFormat="1" ht="16.5">
      <c r="G581" s="247"/>
      <c r="AD581" s="247"/>
      <c r="AE581" s="247"/>
      <c r="AF581" s="247"/>
      <c r="AG581" s="247"/>
      <c r="AH581" s="247"/>
      <c r="AI581" s="247"/>
    </row>
    <row r="582" spans="7:35" s="256" customFormat="1" ht="16.5">
      <c r="G582" s="247"/>
      <c r="AD582" s="247"/>
      <c r="AE582" s="247"/>
      <c r="AF582" s="247"/>
      <c r="AG582" s="247"/>
      <c r="AH582" s="247"/>
      <c r="AI582" s="247"/>
    </row>
    <row r="583" spans="7:35" s="256" customFormat="1" ht="16.5">
      <c r="G583" s="247"/>
      <c r="AD583" s="247"/>
      <c r="AE583" s="247"/>
      <c r="AF583" s="247"/>
      <c r="AG583" s="247"/>
      <c r="AH583" s="247"/>
      <c r="AI583" s="247"/>
    </row>
    <row r="584" spans="7:35" s="256" customFormat="1" ht="16.5">
      <c r="G584" s="247"/>
      <c r="AD584" s="247"/>
      <c r="AE584" s="247"/>
      <c r="AF584" s="247"/>
      <c r="AG584" s="247"/>
      <c r="AH584" s="247"/>
      <c r="AI584" s="247"/>
    </row>
    <row r="585" spans="7:35" s="256" customFormat="1" ht="16.5">
      <c r="G585" s="247"/>
      <c r="AD585" s="247"/>
      <c r="AE585" s="247"/>
      <c r="AF585" s="247"/>
      <c r="AG585" s="247"/>
      <c r="AH585" s="247"/>
      <c r="AI585" s="247"/>
    </row>
    <row r="586" spans="7:35" s="256" customFormat="1" ht="16.5">
      <c r="G586" s="247"/>
      <c r="AD586" s="247"/>
      <c r="AE586" s="247"/>
      <c r="AF586" s="247"/>
      <c r="AG586" s="247"/>
      <c r="AH586" s="247"/>
      <c r="AI586" s="247"/>
    </row>
    <row r="587" spans="7:35" s="256" customFormat="1" ht="16.5">
      <c r="G587" s="247"/>
      <c r="AD587" s="247"/>
      <c r="AE587" s="247"/>
      <c r="AF587" s="247"/>
      <c r="AG587" s="247"/>
      <c r="AH587" s="247"/>
      <c r="AI587" s="247"/>
    </row>
    <row r="588" spans="7:35" s="256" customFormat="1" ht="16.5">
      <c r="G588" s="247"/>
      <c r="AD588" s="247"/>
      <c r="AE588" s="247"/>
      <c r="AF588" s="247"/>
      <c r="AG588" s="247"/>
      <c r="AH588" s="247"/>
      <c r="AI588" s="247"/>
    </row>
    <row r="589" spans="7:35" s="256" customFormat="1" ht="16.5">
      <c r="G589" s="247"/>
      <c r="AD589" s="247"/>
      <c r="AE589" s="247"/>
      <c r="AF589" s="247"/>
      <c r="AG589" s="247"/>
      <c r="AH589" s="247"/>
      <c r="AI589" s="247"/>
    </row>
    <row r="590" spans="7:35" s="256" customFormat="1" ht="16.5">
      <c r="G590" s="247"/>
      <c r="AD590" s="247"/>
      <c r="AE590" s="247"/>
      <c r="AF590" s="247"/>
      <c r="AG590" s="247"/>
      <c r="AH590" s="247"/>
      <c r="AI590" s="247"/>
    </row>
    <row r="591" spans="7:35" s="256" customFormat="1" ht="16.5">
      <c r="G591" s="247"/>
      <c r="AD591" s="247"/>
      <c r="AE591" s="247"/>
      <c r="AF591" s="247"/>
      <c r="AG591" s="247"/>
      <c r="AH591" s="247"/>
      <c r="AI591" s="247"/>
    </row>
    <row r="592" spans="7:35" s="256" customFormat="1" ht="16.5">
      <c r="G592" s="247"/>
      <c r="AD592" s="247"/>
      <c r="AE592" s="247"/>
      <c r="AF592" s="247"/>
      <c r="AG592" s="247"/>
      <c r="AH592" s="247"/>
      <c r="AI592" s="247"/>
    </row>
    <row r="593" spans="7:35" s="256" customFormat="1" ht="16.5">
      <c r="G593" s="247"/>
      <c r="AD593" s="247"/>
      <c r="AE593" s="247"/>
      <c r="AF593" s="247"/>
      <c r="AG593" s="247"/>
      <c r="AH593" s="247"/>
      <c r="AI593" s="247"/>
    </row>
    <row r="594" spans="7:35" s="256" customFormat="1" ht="16.5">
      <c r="G594" s="247"/>
      <c r="AD594" s="247"/>
      <c r="AE594" s="247"/>
      <c r="AF594" s="247"/>
      <c r="AG594" s="247"/>
      <c r="AH594" s="247"/>
      <c r="AI594" s="247"/>
    </row>
    <row r="595" spans="7:35" s="256" customFormat="1" ht="16.5">
      <c r="G595" s="247"/>
      <c r="AD595" s="247"/>
      <c r="AE595" s="247"/>
      <c r="AF595" s="247"/>
      <c r="AG595" s="247"/>
      <c r="AH595" s="247"/>
      <c r="AI595" s="247"/>
    </row>
    <row r="596" spans="7:35" s="256" customFormat="1" ht="16.5">
      <c r="G596" s="247"/>
      <c r="AD596" s="247"/>
      <c r="AE596" s="247"/>
      <c r="AF596" s="247"/>
      <c r="AG596" s="247"/>
      <c r="AH596" s="247"/>
      <c r="AI596" s="247"/>
    </row>
    <row r="597" spans="7:35" s="256" customFormat="1" ht="16.5">
      <c r="G597" s="247"/>
      <c r="AD597" s="247"/>
      <c r="AE597" s="247"/>
      <c r="AF597" s="247"/>
      <c r="AG597" s="247"/>
      <c r="AH597" s="247"/>
      <c r="AI597" s="247"/>
    </row>
    <row r="598" spans="7:35" s="256" customFormat="1" ht="16.5">
      <c r="G598" s="247"/>
      <c r="AD598" s="247"/>
      <c r="AE598" s="247"/>
      <c r="AF598" s="247"/>
      <c r="AG598" s="247"/>
      <c r="AH598" s="247"/>
      <c r="AI598" s="247"/>
    </row>
    <row r="599" spans="7:35" s="256" customFormat="1" ht="16.5">
      <c r="G599" s="247"/>
      <c r="AD599" s="247"/>
      <c r="AE599" s="247"/>
      <c r="AF599" s="247"/>
      <c r="AG599" s="247"/>
      <c r="AH599" s="247"/>
      <c r="AI599" s="247"/>
    </row>
    <row r="600" spans="7:35" s="256" customFormat="1" ht="16.5">
      <c r="G600" s="247"/>
      <c r="AD600" s="247"/>
      <c r="AE600" s="247"/>
      <c r="AF600" s="247"/>
      <c r="AG600" s="247"/>
      <c r="AH600" s="247"/>
      <c r="AI600" s="247"/>
    </row>
    <row r="601" spans="7:35" s="256" customFormat="1" ht="16.5">
      <c r="G601" s="247"/>
      <c r="AD601" s="247"/>
      <c r="AE601" s="247"/>
      <c r="AF601" s="247"/>
      <c r="AG601" s="247"/>
      <c r="AH601" s="247"/>
      <c r="AI601" s="247"/>
    </row>
    <row r="602" spans="7:35" s="256" customFormat="1" ht="16.5">
      <c r="G602" s="247"/>
      <c r="AD602" s="247"/>
      <c r="AE602" s="247"/>
      <c r="AF602" s="247"/>
      <c r="AG602" s="247"/>
      <c r="AH602" s="247"/>
      <c r="AI602" s="247"/>
    </row>
    <row r="603" spans="7:35" s="256" customFormat="1" ht="16.5">
      <c r="G603" s="247"/>
      <c r="AD603" s="247"/>
      <c r="AE603" s="247"/>
      <c r="AF603" s="247"/>
      <c r="AG603" s="247"/>
      <c r="AH603" s="247"/>
      <c r="AI603" s="247"/>
    </row>
    <row r="604" spans="7:35" s="256" customFormat="1" ht="16.5">
      <c r="G604" s="247"/>
      <c r="AD604" s="247"/>
      <c r="AE604" s="247"/>
      <c r="AF604" s="247"/>
      <c r="AG604" s="247"/>
      <c r="AH604" s="247"/>
      <c r="AI604" s="247"/>
    </row>
    <row r="605" spans="7:35" s="256" customFormat="1" ht="16.5">
      <c r="G605" s="247"/>
      <c r="AD605" s="247"/>
      <c r="AE605" s="247"/>
      <c r="AF605" s="247"/>
      <c r="AG605" s="247"/>
      <c r="AH605" s="247"/>
      <c r="AI605" s="247"/>
    </row>
    <row r="606" spans="7:35" s="256" customFormat="1" ht="16.5">
      <c r="G606" s="247"/>
      <c r="AD606" s="247"/>
      <c r="AE606" s="247"/>
      <c r="AF606" s="247"/>
      <c r="AG606" s="247"/>
      <c r="AH606" s="247"/>
      <c r="AI606" s="247"/>
    </row>
    <row r="607" spans="7:35" s="256" customFormat="1" ht="16.5">
      <c r="G607" s="247"/>
      <c r="AD607" s="247"/>
      <c r="AE607" s="247"/>
      <c r="AF607" s="247"/>
      <c r="AG607" s="247"/>
      <c r="AH607" s="247"/>
      <c r="AI607" s="247"/>
    </row>
    <row r="608" spans="7:35" s="256" customFormat="1" ht="16.5">
      <c r="G608" s="247"/>
      <c r="AD608" s="247"/>
      <c r="AE608" s="247"/>
      <c r="AF608" s="247"/>
      <c r="AG608" s="247"/>
      <c r="AH608" s="247"/>
      <c r="AI608" s="247"/>
    </row>
    <row r="609" spans="7:35" s="256" customFormat="1" ht="16.5">
      <c r="G609" s="247"/>
      <c r="AD609" s="247"/>
      <c r="AE609" s="247"/>
      <c r="AF609" s="247"/>
      <c r="AG609" s="247"/>
      <c r="AH609" s="247"/>
      <c r="AI609" s="247"/>
    </row>
    <row r="610" spans="7:35" s="256" customFormat="1" ht="16.5">
      <c r="G610" s="247"/>
      <c r="AD610" s="247"/>
      <c r="AE610" s="247"/>
      <c r="AF610" s="247"/>
      <c r="AG610" s="247"/>
      <c r="AH610" s="247"/>
      <c r="AI610" s="247"/>
    </row>
    <row r="611" spans="7:35" s="256" customFormat="1" ht="16.5">
      <c r="G611" s="247"/>
      <c r="AD611" s="247"/>
      <c r="AE611" s="247"/>
      <c r="AF611" s="247"/>
      <c r="AG611" s="247"/>
      <c r="AH611" s="247"/>
      <c r="AI611" s="247"/>
    </row>
    <row r="612" spans="7:35" s="256" customFormat="1" ht="16.5">
      <c r="G612" s="247"/>
      <c r="AD612" s="247"/>
      <c r="AE612" s="247"/>
      <c r="AF612" s="247"/>
      <c r="AG612" s="247"/>
      <c r="AH612" s="247"/>
      <c r="AI612" s="247"/>
    </row>
    <row r="613" spans="7:35" s="256" customFormat="1" ht="16.5">
      <c r="G613" s="247"/>
      <c r="AD613" s="247"/>
      <c r="AE613" s="247"/>
      <c r="AF613" s="247"/>
      <c r="AG613" s="247"/>
      <c r="AH613" s="247"/>
      <c r="AI613" s="247"/>
    </row>
    <row r="614" spans="7:35" s="256" customFormat="1" ht="16.5">
      <c r="G614" s="247"/>
      <c r="AD614" s="247"/>
      <c r="AE614" s="247"/>
      <c r="AF614" s="247"/>
      <c r="AG614" s="247"/>
      <c r="AH614" s="247"/>
      <c r="AI614" s="247"/>
    </row>
    <row r="615" spans="7:35" s="256" customFormat="1" ht="16.5">
      <c r="G615" s="247"/>
      <c r="AD615" s="247"/>
      <c r="AE615" s="247"/>
      <c r="AF615" s="247"/>
      <c r="AG615" s="247"/>
      <c r="AH615" s="247"/>
      <c r="AI615" s="247"/>
    </row>
    <row r="616" spans="7:35" s="256" customFormat="1" ht="16.5">
      <c r="G616" s="247"/>
      <c r="AD616" s="247"/>
      <c r="AE616" s="247"/>
      <c r="AF616" s="247"/>
      <c r="AG616" s="247"/>
      <c r="AH616" s="247"/>
      <c r="AI616" s="247"/>
    </row>
    <row r="617" spans="7:35" s="256" customFormat="1" ht="16.5">
      <c r="G617" s="247"/>
      <c r="AD617" s="247"/>
      <c r="AE617" s="247"/>
      <c r="AF617" s="247"/>
      <c r="AG617" s="247"/>
      <c r="AH617" s="247"/>
      <c r="AI617" s="247"/>
    </row>
    <row r="618" spans="7:35" s="256" customFormat="1" ht="16.5">
      <c r="G618" s="247"/>
      <c r="AD618" s="247"/>
      <c r="AE618" s="247"/>
      <c r="AF618" s="247"/>
      <c r="AG618" s="247"/>
      <c r="AH618" s="247"/>
      <c r="AI618" s="247"/>
    </row>
    <row r="619" spans="7:35" s="256" customFormat="1" ht="16.5">
      <c r="G619" s="247"/>
      <c r="AD619" s="247"/>
      <c r="AE619" s="247"/>
      <c r="AF619" s="247"/>
      <c r="AG619" s="247"/>
      <c r="AH619" s="247"/>
      <c r="AI619" s="247"/>
    </row>
    <row r="620" spans="7:35" s="256" customFormat="1" ht="16.5">
      <c r="G620" s="247"/>
      <c r="AD620" s="247"/>
      <c r="AE620" s="247"/>
      <c r="AF620" s="247"/>
      <c r="AG620" s="247"/>
      <c r="AH620" s="247"/>
      <c r="AI620" s="247"/>
    </row>
    <row r="621" spans="7:35" s="256" customFormat="1" ht="16.5">
      <c r="G621" s="247"/>
      <c r="AD621" s="247"/>
      <c r="AE621" s="247"/>
      <c r="AF621" s="247"/>
      <c r="AG621" s="247"/>
      <c r="AH621" s="247"/>
      <c r="AI621" s="247"/>
    </row>
    <row r="622" spans="7:35" s="256" customFormat="1" ht="16.5">
      <c r="G622" s="247"/>
      <c r="AD622" s="247"/>
      <c r="AE622" s="247"/>
      <c r="AF622" s="247"/>
      <c r="AG622" s="247"/>
      <c r="AH622" s="247"/>
      <c r="AI622" s="247"/>
    </row>
    <row r="623" spans="7:35" s="256" customFormat="1" ht="16.5">
      <c r="G623" s="247"/>
      <c r="AD623" s="247"/>
      <c r="AE623" s="247"/>
      <c r="AF623" s="247"/>
      <c r="AG623" s="247"/>
      <c r="AH623" s="247"/>
      <c r="AI623" s="247"/>
    </row>
    <row r="624" spans="7:35" s="256" customFormat="1" ht="16.5">
      <c r="G624" s="247"/>
      <c r="AD624" s="247"/>
      <c r="AE624" s="247"/>
      <c r="AF624" s="247"/>
      <c r="AG624" s="247"/>
      <c r="AH624" s="247"/>
      <c r="AI624" s="247"/>
    </row>
    <row r="625" spans="7:35" s="256" customFormat="1" ht="16.5">
      <c r="G625" s="247"/>
      <c r="AD625" s="247"/>
      <c r="AE625" s="247"/>
      <c r="AF625" s="247"/>
      <c r="AG625" s="247"/>
      <c r="AH625" s="247"/>
      <c r="AI625" s="247"/>
    </row>
    <row r="626" spans="7:35" s="256" customFormat="1" ht="16.5">
      <c r="G626" s="247"/>
      <c r="AD626" s="247"/>
      <c r="AE626" s="247"/>
      <c r="AF626" s="247"/>
      <c r="AG626" s="247"/>
      <c r="AH626" s="247"/>
      <c r="AI626" s="247"/>
    </row>
    <row r="627" spans="7:35" s="256" customFormat="1" ht="16.5">
      <c r="G627" s="247"/>
      <c r="AD627" s="247"/>
      <c r="AE627" s="247"/>
      <c r="AF627" s="247"/>
      <c r="AG627" s="247"/>
      <c r="AH627" s="247"/>
      <c r="AI627" s="247"/>
    </row>
    <row r="628" spans="7:35" s="256" customFormat="1" ht="16.5">
      <c r="G628" s="247"/>
      <c r="AD628" s="247"/>
      <c r="AE628" s="247"/>
      <c r="AF628" s="247"/>
      <c r="AG628" s="247"/>
      <c r="AH628" s="247"/>
      <c r="AI628" s="247"/>
    </row>
    <row r="629" spans="7:35" s="256" customFormat="1" ht="16.5">
      <c r="G629" s="247"/>
      <c r="AD629" s="247"/>
      <c r="AE629" s="247"/>
      <c r="AF629" s="247"/>
      <c r="AG629" s="247"/>
      <c r="AH629" s="247"/>
      <c r="AI629" s="247"/>
    </row>
    <row r="630" spans="7:35" s="256" customFormat="1" ht="16.5">
      <c r="G630" s="247"/>
      <c r="AD630" s="247"/>
      <c r="AE630" s="247"/>
      <c r="AF630" s="247"/>
      <c r="AG630" s="247"/>
      <c r="AH630" s="247"/>
      <c r="AI630" s="247"/>
    </row>
    <row r="631" spans="7:35" s="256" customFormat="1" ht="16.5">
      <c r="G631" s="247"/>
      <c r="AD631" s="247"/>
      <c r="AE631" s="247"/>
      <c r="AF631" s="247"/>
      <c r="AG631" s="247"/>
      <c r="AH631" s="247"/>
      <c r="AI631" s="247"/>
    </row>
    <row r="632" spans="7:35" s="256" customFormat="1" ht="16.5">
      <c r="G632" s="247"/>
      <c r="AD632" s="247"/>
      <c r="AE632" s="247"/>
      <c r="AF632" s="247"/>
      <c r="AG632" s="247"/>
      <c r="AH632" s="247"/>
      <c r="AI632" s="247"/>
    </row>
    <row r="633" spans="7:35" s="256" customFormat="1" ht="16.5">
      <c r="G633" s="247"/>
      <c r="AD633" s="247"/>
      <c r="AE633" s="247"/>
      <c r="AF633" s="247"/>
      <c r="AG633" s="247"/>
      <c r="AH633" s="247"/>
      <c r="AI633" s="247"/>
    </row>
    <row r="634" spans="7:35" s="256" customFormat="1" ht="16.5">
      <c r="G634" s="247"/>
      <c r="AD634" s="247"/>
      <c r="AE634" s="247"/>
      <c r="AF634" s="247"/>
      <c r="AG634" s="247"/>
      <c r="AH634" s="247"/>
      <c r="AI634" s="247"/>
    </row>
    <row r="635" spans="7:35" s="256" customFormat="1" ht="16.5">
      <c r="G635" s="247"/>
      <c r="AD635" s="247"/>
      <c r="AE635" s="247"/>
      <c r="AF635" s="247"/>
      <c r="AG635" s="247"/>
      <c r="AH635" s="247"/>
      <c r="AI635" s="247"/>
    </row>
    <row r="636" spans="7:35" s="256" customFormat="1" ht="16.5">
      <c r="G636" s="247"/>
      <c r="AD636" s="247"/>
      <c r="AE636" s="247"/>
      <c r="AF636" s="247"/>
      <c r="AG636" s="247"/>
      <c r="AH636" s="247"/>
      <c r="AI636" s="247"/>
    </row>
    <row r="637" spans="7:35" s="256" customFormat="1" ht="16.5">
      <c r="G637" s="247"/>
      <c r="AD637" s="247"/>
      <c r="AE637" s="247"/>
      <c r="AF637" s="247"/>
      <c r="AG637" s="247"/>
      <c r="AH637" s="247"/>
      <c r="AI637" s="247"/>
    </row>
    <row r="638" spans="7:35" s="256" customFormat="1" ht="16.5">
      <c r="G638" s="247"/>
      <c r="AD638" s="247"/>
      <c r="AE638" s="247"/>
      <c r="AF638" s="247"/>
      <c r="AG638" s="247"/>
      <c r="AH638" s="247"/>
      <c r="AI638" s="247"/>
    </row>
    <row r="639" spans="7:35" s="256" customFormat="1" ht="16.5">
      <c r="G639" s="247"/>
      <c r="AD639" s="247"/>
      <c r="AE639" s="247"/>
      <c r="AF639" s="247"/>
      <c r="AG639" s="247"/>
      <c r="AH639" s="247"/>
      <c r="AI639" s="247"/>
    </row>
    <row r="640" spans="7:35" s="256" customFormat="1" ht="16.5">
      <c r="G640" s="247"/>
      <c r="AD640" s="247"/>
      <c r="AE640" s="247"/>
      <c r="AF640" s="247"/>
      <c r="AG640" s="247"/>
      <c r="AH640" s="247"/>
      <c r="AI640" s="247"/>
    </row>
    <row r="641" spans="7:35" s="256" customFormat="1" ht="16.5">
      <c r="G641" s="247"/>
      <c r="AD641" s="247"/>
      <c r="AE641" s="247"/>
      <c r="AF641" s="247"/>
      <c r="AG641" s="247"/>
      <c r="AH641" s="247"/>
      <c r="AI641" s="247"/>
    </row>
    <row r="642" spans="7:35" s="256" customFormat="1" ht="16.5">
      <c r="G642" s="247"/>
      <c r="AD642" s="247"/>
      <c r="AE642" s="247"/>
      <c r="AF642" s="247"/>
      <c r="AG642" s="247"/>
      <c r="AH642" s="247"/>
      <c r="AI642" s="247"/>
    </row>
    <row r="643" spans="7:35" s="256" customFormat="1" ht="16.5">
      <c r="G643" s="247"/>
      <c r="AD643" s="247"/>
      <c r="AE643" s="247"/>
      <c r="AF643" s="247"/>
      <c r="AG643" s="247"/>
      <c r="AH643" s="247"/>
      <c r="AI643" s="247"/>
    </row>
    <row r="644" spans="7:35" s="256" customFormat="1" ht="16.5">
      <c r="G644" s="247"/>
      <c r="AD644" s="247"/>
      <c r="AE644" s="247"/>
      <c r="AF644" s="247"/>
      <c r="AG644" s="247"/>
      <c r="AH644" s="247"/>
      <c r="AI644" s="247"/>
    </row>
    <row r="645" spans="7:35" s="256" customFormat="1" ht="16.5">
      <c r="G645" s="247"/>
      <c r="AD645" s="247"/>
      <c r="AE645" s="247"/>
      <c r="AF645" s="247"/>
      <c r="AG645" s="247"/>
      <c r="AH645" s="247"/>
      <c r="AI645" s="247"/>
    </row>
    <row r="646" spans="7:35" s="256" customFormat="1" ht="16.5">
      <c r="G646" s="247"/>
      <c r="AD646" s="247"/>
      <c r="AE646" s="247"/>
      <c r="AF646" s="247"/>
      <c r="AG646" s="247"/>
      <c r="AH646" s="247"/>
      <c r="AI646" s="247"/>
    </row>
    <row r="647" spans="7:35" s="256" customFormat="1" ht="16.5">
      <c r="G647" s="247"/>
      <c r="AD647" s="247"/>
      <c r="AE647" s="247"/>
      <c r="AF647" s="247"/>
      <c r="AG647" s="247"/>
      <c r="AH647" s="247"/>
      <c r="AI647" s="247"/>
    </row>
    <row r="648" spans="7:35" s="256" customFormat="1" ht="16.5">
      <c r="G648" s="247"/>
      <c r="AD648" s="247"/>
      <c r="AE648" s="247"/>
      <c r="AF648" s="247"/>
      <c r="AG648" s="247"/>
      <c r="AH648" s="247"/>
      <c r="AI648" s="247"/>
    </row>
    <row r="649" spans="7:35" s="256" customFormat="1" ht="16.5">
      <c r="G649" s="247"/>
      <c r="AD649" s="247"/>
      <c r="AE649" s="247"/>
      <c r="AF649" s="247"/>
      <c r="AG649" s="247"/>
      <c r="AH649" s="247"/>
      <c r="AI649" s="247"/>
    </row>
    <row r="650" spans="7:35" s="256" customFormat="1" ht="16.5">
      <c r="G650" s="247"/>
      <c r="AD650" s="247"/>
      <c r="AE650" s="247"/>
      <c r="AF650" s="247"/>
      <c r="AG650" s="247"/>
      <c r="AH650" s="247"/>
      <c r="AI650" s="247"/>
    </row>
    <row r="651" spans="7:35" s="256" customFormat="1" ht="16.5">
      <c r="G651" s="247"/>
      <c r="AD651" s="247"/>
      <c r="AE651" s="247"/>
      <c r="AF651" s="247"/>
      <c r="AG651" s="247"/>
      <c r="AH651" s="247"/>
      <c r="AI651" s="247"/>
    </row>
    <row r="652" spans="7:35" s="256" customFormat="1" ht="16.5">
      <c r="G652" s="247"/>
      <c r="AD652" s="247"/>
      <c r="AE652" s="247"/>
      <c r="AF652" s="247"/>
      <c r="AG652" s="247"/>
      <c r="AH652" s="247"/>
      <c r="AI652" s="247"/>
    </row>
    <row r="653" spans="7:35" s="256" customFormat="1" ht="16.5">
      <c r="G653" s="247"/>
      <c r="AD653" s="247"/>
      <c r="AE653" s="247"/>
      <c r="AF653" s="247"/>
      <c r="AG653" s="247"/>
      <c r="AH653" s="247"/>
      <c r="AI653" s="247"/>
    </row>
    <row r="654" spans="7:35" s="256" customFormat="1" ht="16.5">
      <c r="G654" s="247"/>
      <c r="AD654" s="247"/>
      <c r="AE654" s="247"/>
      <c r="AF654" s="247"/>
      <c r="AG654" s="247"/>
      <c r="AH654" s="247"/>
      <c r="AI654" s="247"/>
    </row>
    <row r="655" spans="7:35" s="256" customFormat="1" ht="16.5">
      <c r="G655" s="247"/>
      <c r="AD655" s="247"/>
      <c r="AE655" s="247"/>
      <c r="AF655" s="247"/>
      <c r="AG655" s="247"/>
      <c r="AH655" s="247"/>
      <c r="AI655" s="247"/>
    </row>
    <row r="656" spans="7:35" s="256" customFormat="1" ht="16.5">
      <c r="G656" s="247"/>
      <c r="AD656" s="247"/>
      <c r="AE656" s="247"/>
      <c r="AF656" s="247"/>
      <c r="AG656" s="247"/>
      <c r="AH656" s="247"/>
      <c r="AI656" s="247"/>
    </row>
    <row r="657" spans="7:35" s="256" customFormat="1" ht="16.5">
      <c r="G657" s="247"/>
      <c r="AD657" s="247"/>
      <c r="AE657" s="247"/>
      <c r="AF657" s="247"/>
      <c r="AG657" s="247"/>
      <c r="AH657" s="247"/>
      <c r="AI657" s="247"/>
    </row>
    <row r="658" spans="7:35" s="256" customFormat="1" ht="16.5">
      <c r="G658" s="247"/>
      <c r="AD658" s="247"/>
      <c r="AE658" s="247"/>
      <c r="AF658" s="247"/>
      <c r="AG658" s="247"/>
      <c r="AH658" s="247"/>
      <c r="AI658" s="247"/>
    </row>
    <row r="659" spans="7:35" s="256" customFormat="1" ht="16.5">
      <c r="G659" s="247"/>
      <c r="AD659" s="247"/>
      <c r="AE659" s="247"/>
      <c r="AF659" s="247"/>
      <c r="AG659" s="247"/>
      <c r="AH659" s="247"/>
      <c r="AI659" s="247"/>
    </row>
    <row r="660" spans="7:35" s="256" customFormat="1" ht="16.5">
      <c r="G660" s="247"/>
      <c r="AD660" s="247"/>
      <c r="AE660" s="247"/>
      <c r="AF660" s="247"/>
      <c r="AG660" s="247"/>
      <c r="AH660" s="247"/>
      <c r="AI660" s="247"/>
    </row>
    <row r="661" spans="7:35" s="256" customFormat="1" ht="16.5">
      <c r="G661" s="247"/>
      <c r="AD661" s="247"/>
      <c r="AE661" s="247"/>
      <c r="AF661" s="247"/>
      <c r="AG661" s="247"/>
      <c r="AH661" s="247"/>
      <c r="AI661" s="247"/>
    </row>
    <row r="662" spans="7:35" s="256" customFormat="1" ht="16.5">
      <c r="G662" s="247"/>
      <c r="AD662" s="247"/>
      <c r="AE662" s="247"/>
      <c r="AF662" s="247"/>
      <c r="AG662" s="247"/>
      <c r="AH662" s="247"/>
      <c r="AI662" s="247"/>
    </row>
    <row r="663" spans="7:35" s="256" customFormat="1" ht="16.5">
      <c r="G663" s="247"/>
      <c r="AD663" s="247"/>
      <c r="AE663" s="247"/>
      <c r="AF663" s="247"/>
      <c r="AG663" s="247"/>
      <c r="AH663" s="247"/>
      <c r="AI663" s="247"/>
    </row>
    <row r="664" spans="7:35" s="256" customFormat="1" ht="16.5">
      <c r="G664" s="247"/>
      <c r="AD664" s="247"/>
      <c r="AE664" s="247"/>
      <c r="AF664" s="247"/>
      <c r="AG664" s="247"/>
      <c r="AH664" s="247"/>
      <c r="AI664" s="247"/>
    </row>
    <row r="665" spans="7:35" s="256" customFormat="1" ht="16.5">
      <c r="G665" s="247"/>
      <c r="AD665" s="247"/>
      <c r="AE665" s="247"/>
      <c r="AF665" s="247"/>
      <c r="AG665" s="247"/>
      <c r="AH665" s="247"/>
      <c r="AI665" s="247"/>
    </row>
    <row r="666" spans="7:35" s="256" customFormat="1" ht="16.5">
      <c r="G666" s="247"/>
      <c r="AD666" s="247"/>
      <c r="AE666" s="247"/>
      <c r="AF666" s="247"/>
      <c r="AG666" s="247"/>
      <c r="AH666" s="247"/>
      <c r="AI666" s="247"/>
    </row>
    <row r="667" spans="7:35" s="256" customFormat="1" ht="16.5">
      <c r="G667" s="247"/>
      <c r="AD667" s="247"/>
      <c r="AE667" s="247"/>
      <c r="AF667" s="247"/>
      <c r="AG667" s="247"/>
      <c r="AH667" s="247"/>
      <c r="AI667" s="247"/>
    </row>
    <row r="668" spans="7:35" s="256" customFormat="1" ht="16.5">
      <c r="G668" s="247"/>
      <c r="AD668" s="247"/>
      <c r="AE668" s="247"/>
      <c r="AF668" s="247"/>
      <c r="AG668" s="247"/>
      <c r="AH668" s="247"/>
      <c r="AI668" s="247"/>
    </row>
    <row r="669" spans="7:35" s="256" customFormat="1" ht="16.5">
      <c r="G669" s="247"/>
      <c r="AD669" s="247"/>
      <c r="AE669" s="247"/>
      <c r="AF669" s="247"/>
      <c r="AG669" s="247"/>
      <c r="AH669" s="247"/>
      <c r="AI669" s="247"/>
    </row>
    <row r="670" spans="7:35" s="256" customFormat="1" ht="16.5">
      <c r="G670" s="247"/>
      <c r="AD670" s="247"/>
      <c r="AE670" s="247"/>
      <c r="AF670" s="247"/>
      <c r="AG670" s="247"/>
      <c r="AH670" s="247"/>
      <c r="AI670" s="247"/>
    </row>
    <row r="671" spans="7:35" s="256" customFormat="1" ht="16.5">
      <c r="G671" s="247"/>
      <c r="AD671" s="247"/>
      <c r="AE671" s="247"/>
      <c r="AF671" s="247"/>
      <c r="AG671" s="247"/>
      <c r="AH671" s="247"/>
      <c r="AI671" s="247"/>
    </row>
    <row r="672" spans="7:35" s="256" customFormat="1" ht="16.5">
      <c r="G672" s="247"/>
      <c r="AD672" s="247"/>
      <c r="AE672" s="247"/>
      <c r="AF672" s="247"/>
      <c r="AG672" s="247"/>
      <c r="AH672" s="247"/>
      <c r="AI672" s="247"/>
    </row>
    <row r="673" spans="7:35" s="256" customFormat="1" ht="16.5">
      <c r="G673" s="247"/>
      <c r="AD673" s="247"/>
      <c r="AE673" s="247"/>
      <c r="AF673" s="247"/>
      <c r="AG673" s="247"/>
      <c r="AH673" s="247"/>
      <c r="AI673" s="247"/>
    </row>
    <row r="674" spans="7:35" s="256" customFormat="1" ht="16.5">
      <c r="G674" s="247"/>
      <c r="AD674" s="247"/>
      <c r="AE674" s="247"/>
      <c r="AF674" s="247"/>
      <c r="AG674" s="247"/>
      <c r="AH674" s="247"/>
      <c r="AI674" s="247"/>
    </row>
    <row r="675" spans="7:35" s="256" customFormat="1" ht="16.5">
      <c r="G675" s="247"/>
      <c r="AD675" s="247"/>
      <c r="AE675" s="247"/>
      <c r="AF675" s="247"/>
      <c r="AG675" s="247"/>
      <c r="AH675" s="247"/>
      <c r="AI675" s="247"/>
    </row>
    <row r="676" spans="7:35" s="256" customFormat="1" ht="16.5">
      <c r="G676" s="247"/>
      <c r="AD676" s="247"/>
      <c r="AE676" s="247"/>
      <c r="AF676" s="247"/>
      <c r="AG676" s="247"/>
      <c r="AH676" s="247"/>
      <c r="AI676" s="247"/>
    </row>
    <row r="677" spans="7:35" s="256" customFormat="1" ht="16.5">
      <c r="G677" s="247"/>
      <c r="AD677" s="247"/>
      <c r="AE677" s="247"/>
      <c r="AF677" s="247"/>
      <c r="AG677" s="247"/>
      <c r="AH677" s="247"/>
      <c r="AI677" s="247"/>
    </row>
    <row r="678" spans="7:35" s="256" customFormat="1" ht="16.5">
      <c r="G678" s="247"/>
      <c r="AD678" s="247"/>
      <c r="AE678" s="247"/>
      <c r="AF678" s="247"/>
      <c r="AG678" s="247"/>
      <c r="AH678" s="247"/>
      <c r="AI678" s="247"/>
    </row>
    <row r="679" spans="7:35" s="256" customFormat="1" ht="16.5">
      <c r="G679" s="247"/>
      <c r="AD679" s="247"/>
      <c r="AE679" s="247"/>
      <c r="AF679" s="247"/>
      <c r="AG679" s="247"/>
      <c r="AH679" s="247"/>
      <c r="AI679" s="247"/>
    </row>
    <row r="680" spans="7:35" s="256" customFormat="1" ht="16.5">
      <c r="G680" s="247"/>
      <c r="AD680" s="247"/>
      <c r="AE680" s="247"/>
      <c r="AF680" s="247"/>
      <c r="AG680" s="247"/>
      <c r="AH680" s="247"/>
      <c r="AI680" s="247"/>
    </row>
    <row r="681" spans="7:35" s="256" customFormat="1" ht="16.5">
      <c r="G681" s="247"/>
      <c r="AD681" s="247"/>
      <c r="AE681" s="247"/>
      <c r="AF681" s="247"/>
      <c r="AG681" s="247"/>
      <c r="AH681" s="247"/>
      <c r="AI681" s="247"/>
    </row>
    <row r="682" spans="7:35" s="256" customFormat="1" ht="16.5">
      <c r="G682" s="247"/>
      <c r="AD682" s="247"/>
      <c r="AE682" s="247"/>
      <c r="AF682" s="247"/>
      <c r="AG682" s="247"/>
      <c r="AH682" s="247"/>
      <c r="AI682" s="247"/>
    </row>
    <row r="683" spans="7:35" s="256" customFormat="1" ht="16.5">
      <c r="G683" s="247"/>
      <c r="AD683" s="247"/>
      <c r="AE683" s="247"/>
      <c r="AF683" s="247"/>
      <c r="AG683" s="247"/>
      <c r="AH683" s="247"/>
      <c r="AI683" s="247"/>
    </row>
    <row r="684" spans="7:35" s="256" customFormat="1" ht="16.5">
      <c r="G684" s="247"/>
      <c r="AD684" s="247"/>
      <c r="AE684" s="247"/>
      <c r="AF684" s="247"/>
      <c r="AG684" s="247"/>
      <c r="AH684" s="247"/>
      <c r="AI684" s="247"/>
    </row>
    <row r="685" spans="7:35" s="256" customFormat="1" ht="16.5">
      <c r="G685" s="247"/>
      <c r="AD685" s="247"/>
      <c r="AE685" s="247"/>
      <c r="AF685" s="247"/>
      <c r="AG685" s="247"/>
      <c r="AH685" s="247"/>
      <c r="AI685" s="247"/>
    </row>
    <row r="686" spans="7:35" s="256" customFormat="1" ht="16.5">
      <c r="G686" s="247"/>
      <c r="AD686" s="247"/>
      <c r="AE686" s="247"/>
      <c r="AF686" s="247"/>
      <c r="AG686" s="247"/>
      <c r="AH686" s="247"/>
      <c r="AI686" s="247"/>
    </row>
    <row r="687" spans="7:35" s="256" customFormat="1" ht="16.5">
      <c r="G687" s="247"/>
      <c r="AD687" s="247"/>
      <c r="AE687" s="247"/>
      <c r="AF687" s="247"/>
      <c r="AG687" s="247"/>
      <c r="AH687" s="247"/>
      <c r="AI687" s="247"/>
    </row>
    <row r="688" spans="7:35" s="256" customFormat="1" ht="16.5">
      <c r="G688" s="247"/>
      <c r="AD688" s="247"/>
      <c r="AE688" s="247"/>
      <c r="AF688" s="247"/>
      <c r="AG688" s="247"/>
      <c r="AH688" s="247"/>
      <c r="AI688" s="247"/>
    </row>
    <row r="689" spans="7:35" s="256" customFormat="1" ht="16.5">
      <c r="G689" s="247"/>
      <c r="AD689" s="247"/>
      <c r="AE689" s="247"/>
      <c r="AF689" s="247"/>
      <c r="AG689" s="247"/>
      <c r="AH689" s="247"/>
      <c r="AI689" s="247"/>
    </row>
    <row r="690" spans="7:35" s="256" customFormat="1" ht="16.5">
      <c r="G690" s="247"/>
      <c r="AD690" s="247"/>
      <c r="AE690" s="247"/>
      <c r="AF690" s="247"/>
      <c r="AG690" s="247"/>
      <c r="AH690" s="247"/>
      <c r="AI690" s="247"/>
    </row>
    <row r="691" spans="7:35" s="256" customFormat="1" ht="16.5">
      <c r="G691" s="247"/>
      <c r="AD691" s="247"/>
      <c r="AE691" s="247"/>
      <c r="AF691" s="247"/>
      <c r="AG691" s="247"/>
      <c r="AH691" s="247"/>
      <c r="AI691" s="247"/>
    </row>
    <row r="692" spans="7:35" s="256" customFormat="1" ht="16.5">
      <c r="G692" s="247"/>
      <c r="AD692" s="247"/>
      <c r="AE692" s="247"/>
      <c r="AF692" s="247"/>
      <c r="AG692" s="247"/>
      <c r="AH692" s="247"/>
      <c r="AI692" s="247"/>
    </row>
    <row r="693" spans="7:35" s="256" customFormat="1" ht="16.5">
      <c r="G693" s="247"/>
      <c r="AD693" s="247"/>
      <c r="AE693" s="247"/>
      <c r="AF693" s="247"/>
      <c r="AG693" s="247"/>
      <c r="AH693" s="247"/>
      <c r="AI693" s="247"/>
    </row>
    <row r="694" spans="7:35" s="256" customFormat="1" ht="16.5">
      <c r="G694" s="247"/>
      <c r="AD694" s="247"/>
      <c r="AE694" s="247"/>
      <c r="AF694" s="247"/>
      <c r="AG694" s="247"/>
      <c r="AH694" s="247"/>
      <c r="AI694" s="247"/>
    </row>
    <row r="695" spans="7:35" s="256" customFormat="1" ht="16.5">
      <c r="G695" s="247"/>
      <c r="AD695" s="247"/>
      <c r="AE695" s="247"/>
      <c r="AF695" s="247"/>
      <c r="AG695" s="247"/>
      <c r="AH695" s="247"/>
      <c r="AI695" s="247"/>
    </row>
    <row r="696" spans="7:35" s="256" customFormat="1" ht="16.5">
      <c r="G696" s="247"/>
      <c r="AD696" s="247"/>
      <c r="AE696" s="247"/>
      <c r="AF696" s="247"/>
      <c r="AG696" s="247"/>
      <c r="AH696" s="247"/>
      <c r="AI696" s="247"/>
    </row>
    <row r="697" spans="7:35" s="256" customFormat="1" ht="16.5">
      <c r="G697" s="247"/>
      <c r="AD697" s="247"/>
      <c r="AE697" s="247"/>
      <c r="AF697" s="247"/>
      <c r="AG697" s="247"/>
      <c r="AH697" s="247"/>
      <c r="AI697" s="247"/>
    </row>
    <row r="698" spans="7:35" s="256" customFormat="1" ht="16.5">
      <c r="G698" s="247"/>
      <c r="AD698" s="247"/>
      <c r="AE698" s="247"/>
      <c r="AF698" s="247"/>
      <c r="AG698" s="247"/>
      <c r="AH698" s="247"/>
      <c r="AI698" s="247"/>
    </row>
    <row r="699" spans="7:35" s="256" customFormat="1" ht="16.5">
      <c r="G699" s="247"/>
      <c r="AD699" s="247"/>
      <c r="AE699" s="247"/>
      <c r="AF699" s="247"/>
      <c r="AG699" s="247"/>
      <c r="AH699" s="247"/>
      <c r="AI699" s="247"/>
    </row>
    <row r="700" spans="7:35" s="256" customFormat="1" ht="16.5">
      <c r="G700" s="247"/>
      <c r="AD700" s="247"/>
      <c r="AE700" s="247"/>
      <c r="AF700" s="247"/>
      <c r="AG700" s="247"/>
      <c r="AH700" s="247"/>
      <c r="AI700" s="247"/>
    </row>
    <row r="701" spans="7:35" s="256" customFormat="1" ht="16.5">
      <c r="G701" s="247"/>
      <c r="AD701" s="247"/>
      <c r="AE701" s="247"/>
      <c r="AF701" s="247"/>
      <c r="AG701" s="247"/>
      <c r="AH701" s="247"/>
      <c r="AI701" s="247"/>
    </row>
    <row r="702" spans="7:35" s="256" customFormat="1" ht="16.5">
      <c r="G702" s="247"/>
      <c r="AD702" s="247"/>
      <c r="AE702" s="247"/>
      <c r="AF702" s="247"/>
      <c r="AG702" s="247"/>
      <c r="AH702" s="247"/>
      <c r="AI702" s="247"/>
    </row>
    <row r="703" spans="7:35" s="256" customFormat="1" ht="16.5">
      <c r="G703" s="247"/>
      <c r="AD703" s="247"/>
      <c r="AE703" s="247"/>
      <c r="AF703" s="247"/>
      <c r="AG703" s="247"/>
      <c r="AH703" s="247"/>
      <c r="AI703" s="247"/>
    </row>
    <row r="704" spans="7:35" s="256" customFormat="1" ht="16.5">
      <c r="G704" s="247"/>
      <c r="AD704" s="247"/>
      <c r="AE704" s="247"/>
      <c r="AF704" s="247"/>
      <c r="AG704" s="247"/>
      <c r="AH704" s="247"/>
      <c r="AI704" s="247"/>
    </row>
    <row r="705" spans="7:35" s="256" customFormat="1" ht="16.5">
      <c r="G705" s="247"/>
      <c r="AD705" s="247"/>
      <c r="AE705" s="247"/>
      <c r="AF705" s="247"/>
      <c r="AG705" s="247"/>
      <c r="AH705" s="247"/>
      <c r="AI705" s="247"/>
    </row>
    <row r="706" spans="7:35" s="256" customFormat="1" ht="16.5">
      <c r="G706" s="247"/>
      <c r="AD706" s="247"/>
      <c r="AE706" s="247"/>
      <c r="AF706" s="247"/>
      <c r="AG706" s="247"/>
      <c r="AH706" s="247"/>
      <c r="AI706" s="247"/>
    </row>
    <row r="707" spans="7:35" s="256" customFormat="1" ht="16.5">
      <c r="G707" s="247"/>
      <c r="AD707" s="247"/>
      <c r="AE707" s="247"/>
      <c r="AF707" s="247"/>
      <c r="AG707" s="247"/>
      <c r="AH707" s="247"/>
      <c r="AI707" s="247"/>
    </row>
    <row r="708" spans="7:35" s="256" customFormat="1" ht="16.5">
      <c r="G708" s="247"/>
      <c r="AD708" s="247"/>
      <c r="AE708" s="247"/>
      <c r="AF708" s="247"/>
      <c r="AG708" s="247"/>
      <c r="AH708" s="247"/>
      <c r="AI708" s="247"/>
    </row>
    <row r="709" spans="7:35" s="256" customFormat="1" ht="16.5">
      <c r="G709" s="247"/>
      <c r="AD709" s="247"/>
      <c r="AE709" s="247"/>
      <c r="AF709" s="247"/>
      <c r="AG709" s="247"/>
      <c r="AH709" s="247"/>
      <c r="AI709" s="247"/>
    </row>
    <row r="710" spans="7:35" s="256" customFormat="1" ht="16.5">
      <c r="G710" s="247"/>
      <c r="AD710" s="247"/>
      <c r="AE710" s="247"/>
      <c r="AF710" s="247"/>
      <c r="AG710" s="247"/>
      <c r="AH710" s="247"/>
      <c r="AI710" s="247"/>
    </row>
    <row r="711" spans="7:35" s="256" customFormat="1" ht="16.5">
      <c r="G711" s="247"/>
      <c r="AD711" s="247"/>
      <c r="AE711" s="247"/>
      <c r="AF711" s="247"/>
      <c r="AG711" s="247"/>
      <c r="AH711" s="247"/>
      <c r="AI711" s="247"/>
    </row>
    <row r="712" spans="7:35" s="256" customFormat="1" ht="16.5">
      <c r="G712" s="247"/>
      <c r="AD712" s="247"/>
      <c r="AE712" s="247"/>
      <c r="AF712" s="247"/>
      <c r="AG712" s="247"/>
      <c r="AH712" s="247"/>
      <c r="AI712" s="247"/>
    </row>
    <row r="713" spans="7:35" s="256" customFormat="1" ht="16.5">
      <c r="G713" s="247"/>
      <c r="AD713" s="247"/>
      <c r="AE713" s="247"/>
      <c r="AF713" s="247"/>
      <c r="AG713" s="247"/>
      <c r="AH713" s="247"/>
      <c r="AI713" s="247"/>
    </row>
    <row r="714" spans="7:35" s="256" customFormat="1" ht="16.5">
      <c r="G714" s="247"/>
      <c r="AD714" s="247"/>
      <c r="AE714" s="247"/>
      <c r="AF714" s="247"/>
      <c r="AG714" s="247"/>
      <c r="AH714" s="247"/>
      <c r="AI714" s="247"/>
    </row>
    <row r="715" spans="7:35" s="256" customFormat="1" ht="16.5">
      <c r="G715" s="247"/>
      <c r="AD715" s="247"/>
      <c r="AE715" s="247"/>
      <c r="AF715" s="247"/>
      <c r="AG715" s="247"/>
      <c r="AH715" s="247"/>
      <c r="AI715" s="247"/>
    </row>
    <row r="716" spans="7:35" s="256" customFormat="1" ht="16.5">
      <c r="G716" s="247"/>
      <c r="AD716" s="247"/>
      <c r="AE716" s="247"/>
      <c r="AF716" s="247"/>
      <c r="AG716" s="247"/>
      <c r="AH716" s="247"/>
      <c r="AI716" s="247"/>
    </row>
    <row r="717" spans="7:35" s="256" customFormat="1" ht="16.5">
      <c r="G717" s="247"/>
      <c r="AD717" s="247"/>
      <c r="AE717" s="247"/>
      <c r="AF717" s="247"/>
      <c r="AG717" s="247"/>
      <c r="AH717" s="247"/>
      <c r="AI717" s="247"/>
    </row>
    <row r="718" spans="7:35" s="256" customFormat="1" ht="16.5">
      <c r="G718" s="247"/>
      <c r="AD718" s="247"/>
      <c r="AE718" s="247"/>
      <c r="AF718" s="247"/>
      <c r="AG718" s="247"/>
      <c r="AH718" s="247"/>
      <c r="AI718" s="247"/>
    </row>
    <row r="719" spans="7:35" s="256" customFormat="1" ht="16.5">
      <c r="G719" s="247"/>
      <c r="AD719" s="247"/>
      <c r="AE719" s="247"/>
      <c r="AF719" s="247"/>
      <c r="AG719" s="247"/>
      <c r="AH719" s="247"/>
      <c r="AI719" s="247"/>
    </row>
    <row r="720" spans="7:35" s="256" customFormat="1" ht="16.5">
      <c r="G720" s="247"/>
      <c r="AD720" s="247"/>
      <c r="AE720" s="247"/>
      <c r="AF720" s="247"/>
      <c r="AG720" s="247"/>
      <c r="AH720" s="247"/>
      <c r="AI720" s="247"/>
    </row>
    <row r="721" spans="7:35" s="256" customFormat="1" ht="16.5">
      <c r="G721" s="247"/>
      <c r="AD721" s="247"/>
      <c r="AE721" s="247"/>
      <c r="AF721" s="247"/>
      <c r="AG721" s="247"/>
      <c r="AH721" s="247"/>
      <c r="AI721" s="247"/>
    </row>
    <row r="722" spans="7:35" s="256" customFormat="1" ht="16.5">
      <c r="G722" s="247"/>
      <c r="AD722" s="247"/>
      <c r="AE722" s="247"/>
      <c r="AF722" s="247"/>
      <c r="AG722" s="247"/>
      <c r="AH722" s="247"/>
      <c r="AI722" s="247"/>
    </row>
    <row r="723" spans="7:35" s="256" customFormat="1" ht="16.5">
      <c r="G723" s="247"/>
      <c r="AD723" s="247"/>
      <c r="AE723" s="247"/>
      <c r="AF723" s="247"/>
      <c r="AG723" s="247"/>
      <c r="AH723" s="247"/>
      <c r="AI723" s="247"/>
    </row>
    <row r="724" spans="7:35" s="256" customFormat="1" ht="16.5">
      <c r="G724" s="247"/>
      <c r="AD724" s="247"/>
      <c r="AE724" s="247"/>
      <c r="AF724" s="247"/>
      <c r="AG724" s="247"/>
      <c r="AH724" s="247"/>
      <c r="AI724" s="247"/>
    </row>
    <row r="725" spans="7:35" s="256" customFormat="1" ht="16.5">
      <c r="G725" s="247"/>
      <c r="AD725" s="247"/>
      <c r="AE725" s="247"/>
      <c r="AF725" s="247"/>
      <c r="AG725" s="247"/>
      <c r="AH725" s="247"/>
      <c r="AI725" s="247"/>
    </row>
    <row r="726" spans="7:35" s="256" customFormat="1" ht="16.5">
      <c r="G726" s="247"/>
      <c r="AD726" s="247"/>
      <c r="AE726" s="247"/>
      <c r="AF726" s="247"/>
      <c r="AG726" s="247"/>
      <c r="AH726" s="247"/>
      <c r="AI726" s="247"/>
    </row>
    <row r="727" spans="7:35" s="256" customFormat="1" ht="16.5">
      <c r="G727" s="247"/>
      <c r="AD727" s="247"/>
      <c r="AE727" s="247"/>
      <c r="AF727" s="247"/>
      <c r="AG727" s="247"/>
      <c r="AH727" s="247"/>
      <c r="AI727" s="247"/>
    </row>
    <row r="728" spans="7:35" s="256" customFormat="1" ht="16.5">
      <c r="G728" s="247"/>
      <c r="AD728" s="247"/>
      <c r="AE728" s="247"/>
      <c r="AF728" s="247"/>
      <c r="AG728" s="247"/>
      <c r="AH728" s="247"/>
      <c r="AI728" s="247"/>
    </row>
    <row r="729" spans="7:35" s="256" customFormat="1" ht="16.5">
      <c r="G729" s="247"/>
      <c r="AD729" s="247"/>
      <c r="AE729" s="247"/>
      <c r="AF729" s="247"/>
      <c r="AG729" s="247"/>
      <c r="AH729" s="247"/>
      <c r="AI729" s="247"/>
    </row>
    <row r="730" spans="7:35" s="256" customFormat="1" ht="16.5">
      <c r="G730" s="247"/>
      <c r="AD730" s="247"/>
      <c r="AE730" s="247"/>
      <c r="AF730" s="247"/>
      <c r="AG730" s="247"/>
      <c r="AH730" s="247"/>
      <c r="AI730" s="247"/>
    </row>
    <row r="731" spans="7:35" s="256" customFormat="1" ht="16.5">
      <c r="G731" s="247"/>
      <c r="AD731" s="247"/>
      <c r="AE731" s="247"/>
      <c r="AF731" s="247"/>
      <c r="AG731" s="247"/>
      <c r="AH731" s="247"/>
      <c r="AI731" s="247"/>
    </row>
    <row r="732" spans="7:35" s="256" customFormat="1" ht="16.5">
      <c r="G732" s="247"/>
      <c r="AD732" s="247"/>
      <c r="AE732" s="247"/>
      <c r="AF732" s="247"/>
      <c r="AG732" s="247"/>
      <c r="AH732" s="247"/>
      <c r="AI732" s="247"/>
    </row>
    <row r="733" spans="7:35" s="256" customFormat="1" ht="16.5">
      <c r="G733" s="247"/>
      <c r="AD733" s="247"/>
      <c r="AE733" s="247"/>
      <c r="AF733" s="247"/>
      <c r="AG733" s="247"/>
      <c r="AH733" s="247"/>
      <c r="AI733" s="247"/>
    </row>
    <row r="734" spans="7:35" s="256" customFormat="1" ht="16.5">
      <c r="G734" s="247"/>
      <c r="AD734" s="247"/>
      <c r="AE734" s="247"/>
      <c r="AF734" s="247"/>
      <c r="AG734" s="247"/>
      <c r="AH734" s="247"/>
      <c r="AI734" s="247"/>
    </row>
    <row r="735" spans="7:35" s="256" customFormat="1" ht="16.5">
      <c r="G735" s="247"/>
      <c r="AD735" s="247"/>
      <c r="AE735" s="247"/>
      <c r="AF735" s="247"/>
      <c r="AG735" s="247"/>
      <c r="AH735" s="247"/>
      <c r="AI735" s="247"/>
    </row>
    <row r="736" spans="7:35" s="256" customFormat="1" ht="16.5">
      <c r="G736" s="247"/>
      <c r="AD736" s="247"/>
      <c r="AE736" s="247"/>
      <c r="AF736" s="247"/>
      <c r="AG736" s="247"/>
      <c r="AH736" s="247"/>
      <c r="AI736" s="247"/>
    </row>
    <row r="737" spans="7:35" s="256" customFormat="1" ht="16.5">
      <c r="G737" s="247"/>
      <c r="AD737" s="247"/>
      <c r="AE737" s="247"/>
      <c r="AF737" s="247"/>
      <c r="AG737" s="247"/>
      <c r="AH737" s="247"/>
      <c r="AI737" s="247"/>
    </row>
    <row r="738" spans="7:35" s="256" customFormat="1" ht="16.5">
      <c r="G738" s="247"/>
      <c r="AD738" s="247"/>
      <c r="AE738" s="247"/>
      <c r="AF738" s="247"/>
      <c r="AG738" s="247"/>
      <c r="AH738" s="247"/>
      <c r="AI738" s="247"/>
    </row>
    <row r="739" spans="7:35" s="256" customFormat="1" ht="16.5">
      <c r="G739" s="247"/>
      <c r="AD739" s="247"/>
      <c r="AE739" s="247"/>
      <c r="AF739" s="247"/>
      <c r="AG739" s="247"/>
      <c r="AH739" s="247"/>
      <c r="AI739" s="247"/>
    </row>
    <row r="740" spans="7:35" s="256" customFormat="1" ht="16.5">
      <c r="G740" s="247"/>
      <c r="AD740" s="247"/>
      <c r="AE740" s="247"/>
      <c r="AF740" s="247"/>
      <c r="AG740" s="247"/>
      <c r="AH740" s="247"/>
      <c r="AI740" s="247"/>
    </row>
    <row r="741" spans="7:35" s="256" customFormat="1" ht="16.5">
      <c r="G741" s="247"/>
      <c r="AD741" s="247"/>
      <c r="AE741" s="247"/>
      <c r="AF741" s="247"/>
      <c r="AG741" s="247"/>
      <c r="AH741" s="247"/>
      <c r="AI741" s="247"/>
    </row>
    <row r="742" spans="7:35" s="256" customFormat="1" ht="16.5">
      <c r="G742" s="247"/>
      <c r="AD742" s="247"/>
      <c r="AE742" s="247"/>
      <c r="AF742" s="247"/>
      <c r="AG742" s="247"/>
      <c r="AH742" s="247"/>
      <c r="AI742" s="247"/>
    </row>
    <row r="743" spans="7:35" s="256" customFormat="1" ht="16.5">
      <c r="G743" s="247"/>
      <c r="AD743" s="247"/>
      <c r="AE743" s="247"/>
      <c r="AF743" s="247"/>
      <c r="AG743" s="247"/>
      <c r="AH743" s="247"/>
      <c r="AI743" s="247"/>
    </row>
    <row r="744" spans="7:35" s="256" customFormat="1" ht="16.5">
      <c r="G744" s="247"/>
      <c r="AD744" s="247"/>
      <c r="AE744" s="247"/>
      <c r="AF744" s="247"/>
      <c r="AG744" s="247"/>
      <c r="AH744" s="247"/>
      <c r="AI744" s="247"/>
    </row>
    <row r="745" spans="7:35" s="256" customFormat="1" ht="16.5">
      <c r="G745" s="247"/>
      <c r="AD745" s="247"/>
      <c r="AE745" s="247"/>
      <c r="AF745" s="247"/>
      <c r="AG745" s="247"/>
      <c r="AH745" s="247"/>
      <c r="AI745" s="247"/>
    </row>
    <row r="746" spans="7:35" s="256" customFormat="1" ht="16.5">
      <c r="G746" s="247"/>
      <c r="AD746" s="247"/>
      <c r="AE746" s="247"/>
      <c r="AF746" s="247"/>
      <c r="AG746" s="247"/>
      <c r="AH746" s="247"/>
      <c r="AI746" s="247"/>
    </row>
    <row r="747" spans="7:35" s="256" customFormat="1" ht="16.5">
      <c r="G747" s="247"/>
      <c r="AD747" s="247"/>
      <c r="AE747" s="247"/>
      <c r="AF747" s="247"/>
      <c r="AG747" s="247"/>
      <c r="AH747" s="247"/>
      <c r="AI747" s="247"/>
    </row>
    <row r="748" spans="7:35" s="256" customFormat="1" ht="16.5">
      <c r="G748" s="247"/>
      <c r="AD748" s="247"/>
      <c r="AE748" s="247"/>
      <c r="AF748" s="247"/>
      <c r="AG748" s="247"/>
      <c r="AH748" s="247"/>
      <c r="AI748" s="247"/>
    </row>
    <row r="749" spans="7:35" s="256" customFormat="1" ht="16.5">
      <c r="G749" s="247"/>
      <c r="AD749" s="247"/>
      <c r="AE749" s="247"/>
      <c r="AF749" s="247"/>
      <c r="AG749" s="247"/>
      <c r="AH749" s="247"/>
      <c r="AI749" s="247"/>
    </row>
    <row r="750" spans="7:35" s="256" customFormat="1" ht="16.5">
      <c r="G750" s="247"/>
      <c r="AD750" s="247"/>
      <c r="AE750" s="247"/>
      <c r="AF750" s="247"/>
      <c r="AG750" s="247"/>
      <c r="AH750" s="247"/>
      <c r="AI750" s="247"/>
    </row>
    <row r="751" spans="7:35" s="256" customFormat="1" ht="16.5">
      <c r="G751" s="247"/>
      <c r="AD751" s="247"/>
      <c r="AE751" s="247"/>
      <c r="AF751" s="247"/>
      <c r="AG751" s="247"/>
      <c r="AH751" s="247"/>
      <c r="AI751" s="247"/>
    </row>
    <row r="752" spans="7:35" s="256" customFormat="1" ht="16.5">
      <c r="G752" s="247"/>
      <c r="AD752" s="247"/>
      <c r="AE752" s="247"/>
      <c r="AF752" s="247"/>
      <c r="AG752" s="247"/>
      <c r="AH752" s="247"/>
      <c r="AI752" s="247"/>
    </row>
    <row r="753" spans="7:35" s="256" customFormat="1" ht="16.5">
      <c r="G753" s="247"/>
      <c r="AD753" s="247"/>
      <c r="AE753" s="247"/>
      <c r="AF753" s="247"/>
      <c r="AG753" s="247"/>
      <c r="AH753" s="247"/>
      <c r="AI753" s="247"/>
    </row>
    <row r="754" spans="7:35" s="256" customFormat="1" ht="16.5">
      <c r="G754" s="247"/>
      <c r="AD754" s="247"/>
      <c r="AE754" s="247"/>
      <c r="AF754" s="247"/>
      <c r="AG754" s="247"/>
      <c r="AH754" s="247"/>
      <c r="AI754" s="247"/>
    </row>
    <row r="755" spans="7:35" s="256" customFormat="1" ht="16.5">
      <c r="G755" s="247"/>
      <c r="AD755" s="247"/>
      <c r="AE755" s="247"/>
      <c r="AF755" s="247"/>
      <c r="AG755" s="247"/>
      <c r="AH755" s="247"/>
      <c r="AI755" s="247"/>
    </row>
    <row r="756" spans="7:35" s="256" customFormat="1" ht="16.5">
      <c r="G756" s="247"/>
      <c r="AD756" s="247"/>
      <c r="AE756" s="247"/>
      <c r="AF756" s="247"/>
      <c r="AG756" s="247"/>
      <c r="AH756" s="247"/>
      <c r="AI756" s="247"/>
    </row>
    <row r="757" spans="7:35" s="256" customFormat="1" ht="16.5">
      <c r="G757" s="247"/>
      <c r="AD757" s="247"/>
      <c r="AE757" s="247"/>
      <c r="AF757" s="247"/>
      <c r="AG757" s="247"/>
      <c r="AH757" s="247"/>
      <c r="AI757" s="247"/>
    </row>
    <row r="758" spans="7:35" s="256" customFormat="1" ht="16.5">
      <c r="G758" s="247"/>
      <c r="AD758" s="247"/>
      <c r="AE758" s="247"/>
      <c r="AF758" s="247"/>
      <c r="AG758" s="247"/>
      <c r="AH758" s="247"/>
      <c r="AI758" s="247"/>
    </row>
    <row r="759" spans="7:35" s="256" customFormat="1" ht="16.5">
      <c r="G759" s="247"/>
      <c r="AD759" s="247"/>
      <c r="AE759" s="247"/>
      <c r="AF759" s="247"/>
      <c r="AG759" s="247"/>
      <c r="AH759" s="247"/>
      <c r="AI759" s="247"/>
    </row>
    <row r="760" spans="7:35" s="256" customFormat="1" ht="16.5">
      <c r="G760" s="247"/>
      <c r="AD760" s="247"/>
      <c r="AE760" s="247"/>
      <c r="AF760" s="247"/>
      <c r="AG760" s="247"/>
      <c r="AH760" s="247"/>
      <c r="AI760" s="247"/>
    </row>
    <row r="761" spans="7:35" s="256" customFormat="1" ht="16.5">
      <c r="G761" s="247"/>
      <c r="AD761" s="247"/>
      <c r="AE761" s="247"/>
      <c r="AF761" s="247"/>
      <c r="AG761" s="247"/>
      <c r="AH761" s="247"/>
      <c r="AI761" s="247"/>
    </row>
    <row r="762" spans="7:35" s="256" customFormat="1" ht="16.5">
      <c r="G762" s="247"/>
      <c r="AD762" s="247"/>
      <c r="AE762" s="247"/>
      <c r="AF762" s="247"/>
      <c r="AG762" s="247"/>
      <c r="AH762" s="247"/>
      <c r="AI762" s="247"/>
    </row>
    <row r="763" spans="7:35" s="256" customFormat="1" ht="16.5">
      <c r="G763" s="247"/>
      <c r="AD763" s="247"/>
      <c r="AE763" s="247"/>
      <c r="AF763" s="247"/>
      <c r="AG763" s="247"/>
      <c r="AH763" s="247"/>
      <c r="AI763" s="247"/>
    </row>
    <row r="764" spans="7:35" s="256" customFormat="1" ht="16.5">
      <c r="G764" s="247"/>
      <c r="AD764" s="247"/>
      <c r="AE764" s="247"/>
      <c r="AF764" s="247"/>
      <c r="AG764" s="247"/>
      <c r="AH764" s="247"/>
      <c r="AI764" s="247"/>
    </row>
    <row r="765" spans="7:35" s="256" customFormat="1" ht="16.5">
      <c r="G765" s="247"/>
      <c r="AD765" s="247"/>
      <c r="AE765" s="247"/>
      <c r="AF765" s="247"/>
      <c r="AG765" s="247"/>
      <c r="AH765" s="247"/>
      <c r="AI765" s="247"/>
    </row>
    <row r="766" spans="7:35" s="256" customFormat="1" ht="16.5">
      <c r="G766" s="247"/>
      <c r="AD766" s="247"/>
      <c r="AE766" s="247"/>
      <c r="AF766" s="247"/>
      <c r="AG766" s="247"/>
      <c r="AH766" s="247"/>
      <c r="AI766" s="247"/>
    </row>
    <row r="767" spans="7:35" s="256" customFormat="1" ht="16.5">
      <c r="G767" s="247"/>
      <c r="AD767" s="247"/>
      <c r="AE767" s="247"/>
      <c r="AF767" s="247"/>
      <c r="AG767" s="247"/>
      <c r="AH767" s="247"/>
      <c r="AI767" s="247"/>
    </row>
    <row r="768" spans="7:35" s="256" customFormat="1" ht="16.5">
      <c r="G768" s="247"/>
      <c r="AD768" s="247"/>
      <c r="AE768" s="247"/>
      <c r="AF768" s="247"/>
      <c r="AG768" s="247"/>
      <c r="AH768" s="247"/>
      <c r="AI768" s="247"/>
    </row>
    <row r="769" spans="7:35" s="256" customFormat="1" ht="16.5">
      <c r="G769" s="247"/>
      <c r="AD769" s="247"/>
      <c r="AE769" s="247"/>
      <c r="AF769" s="247"/>
      <c r="AG769" s="247"/>
      <c r="AH769" s="247"/>
      <c r="AI769" s="247"/>
    </row>
    <row r="770" spans="7:35" s="256" customFormat="1" ht="16.5">
      <c r="G770" s="247"/>
      <c r="AD770" s="247"/>
      <c r="AE770" s="247"/>
      <c r="AF770" s="247"/>
      <c r="AG770" s="247"/>
      <c r="AH770" s="247"/>
      <c r="AI770" s="247"/>
    </row>
    <row r="771" spans="7:35" s="256" customFormat="1" ht="16.5">
      <c r="G771" s="247"/>
      <c r="AD771" s="247"/>
      <c r="AE771" s="247"/>
      <c r="AF771" s="247"/>
      <c r="AG771" s="247"/>
      <c r="AH771" s="247"/>
      <c r="AI771" s="247"/>
    </row>
    <row r="772" spans="7:35" s="256" customFormat="1" ht="16.5">
      <c r="G772" s="247"/>
      <c r="AD772" s="247"/>
      <c r="AE772" s="247"/>
      <c r="AF772" s="247"/>
      <c r="AG772" s="247"/>
      <c r="AH772" s="247"/>
      <c r="AI772" s="247"/>
    </row>
    <row r="773" spans="7:35" s="256" customFormat="1" ht="16.5">
      <c r="G773" s="247"/>
      <c r="AD773" s="247"/>
      <c r="AE773" s="247"/>
      <c r="AF773" s="247"/>
      <c r="AG773" s="247"/>
      <c r="AH773" s="247"/>
      <c r="AI773" s="247"/>
    </row>
    <row r="774" spans="7:35" s="256" customFormat="1" ht="16.5">
      <c r="G774" s="247"/>
      <c r="AD774" s="247"/>
      <c r="AE774" s="247"/>
      <c r="AF774" s="247"/>
      <c r="AG774" s="247"/>
      <c r="AH774" s="247"/>
      <c r="AI774" s="247"/>
    </row>
    <row r="775" spans="7:35" s="256" customFormat="1" ht="16.5">
      <c r="G775" s="247"/>
      <c r="AD775" s="247"/>
      <c r="AE775" s="247"/>
      <c r="AF775" s="247"/>
      <c r="AG775" s="247"/>
      <c r="AH775" s="247"/>
      <c r="AI775" s="247"/>
    </row>
    <row r="776" spans="7:35" s="256" customFormat="1" ht="16.5">
      <c r="G776" s="247"/>
      <c r="AD776" s="247"/>
      <c r="AE776" s="247"/>
      <c r="AF776" s="247"/>
      <c r="AG776" s="247"/>
      <c r="AH776" s="247"/>
      <c r="AI776" s="247"/>
    </row>
    <row r="777" spans="7:35" s="256" customFormat="1" ht="16.5">
      <c r="G777" s="247"/>
      <c r="AD777" s="247"/>
      <c r="AE777" s="247"/>
      <c r="AF777" s="247"/>
      <c r="AG777" s="247"/>
      <c r="AH777" s="247"/>
      <c r="AI777" s="247"/>
    </row>
    <row r="778" spans="7:35" s="256" customFormat="1" ht="16.5">
      <c r="G778" s="247"/>
      <c r="AD778" s="247"/>
      <c r="AE778" s="247"/>
      <c r="AF778" s="247"/>
      <c r="AG778" s="247"/>
      <c r="AH778" s="247"/>
      <c r="AI778" s="247"/>
    </row>
    <row r="779" spans="7:35" s="256" customFormat="1" ht="16.5">
      <c r="G779" s="247"/>
      <c r="AD779" s="247"/>
      <c r="AE779" s="247"/>
      <c r="AF779" s="247"/>
      <c r="AG779" s="247"/>
      <c r="AH779" s="247"/>
      <c r="AI779" s="247"/>
    </row>
    <row r="780" spans="7:35" s="256" customFormat="1" ht="16.5">
      <c r="G780" s="247"/>
      <c r="AD780" s="247"/>
      <c r="AE780" s="247"/>
      <c r="AF780" s="247"/>
      <c r="AG780" s="247"/>
      <c r="AH780" s="247"/>
      <c r="AI780" s="247"/>
    </row>
    <row r="781" spans="7:35" s="256" customFormat="1" ht="16.5">
      <c r="G781" s="247"/>
      <c r="AD781" s="247"/>
      <c r="AE781" s="247"/>
      <c r="AF781" s="247"/>
      <c r="AG781" s="247"/>
      <c r="AH781" s="247"/>
      <c r="AI781" s="247"/>
    </row>
    <row r="782" spans="7:35" s="256" customFormat="1" ht="16.5">
      <c r="G782" s="247"/>
      <c r="AD782" s="247"/>
      <c r="AE782" s="247"/>
      <c r="AF782" s="247"/>
      <c r="AG782" s="247"/>
      <c r="AH782" s="247"/>
      <c r="AI782" s="247"/>
    </row>
    <row r="783" spans="7:35" s="256" customFormat="1" ht="16.5">
      <c r="G783" s="247"/>
      <c r="AD783" s="247"/>
      <c r="AE783" s="247"/>
      <c r="AF783" s="247"/>
      <c r="AG783" s="247"/>
      <c r="AH783" s="247"/>
      <c r="AI783" s="247"/>
    </row>
    <row r="784" spans="7:35" s="256" customFormat="1" ht="16.5">
      <c r="G784" s="247"/>
      <c r="AD784" s="247"/>
      <c r="AE784" s="247"/>
      <c r="AF784" s="247"/>
      <c r="AG784" s="247"/>
      <c r="AH784" s="247"/>
      <c r="AI784" s="247"/>
    </row>
    <row r="785" spans="7:35" s="256" customFormat="1" ht="16.5">
      <c r="G785" s="247"/>
      <c r="AD785" s="247"/>
      <c r="AE785" s="247"/>
      <c r="AF785" s="247"/>
      <c r="AG785" s="247"/>
      <c r="AH785" s="247"/>
      <c r="AI785" s="247"/>
    </row>
    <row r="786" spans="7:35" s="256" customFormat="1" ht="16.5">
      <c r="G786" s="247"/>
      <c r="AD786" s="247"/>
      <c r="AE786" s="247"/>
      <c r="AF786" s="247"/>
      <c r="AG786" s="247"/>
      <c r="AH786" s="247"/>
      <c r="AI786" s="247"/>
    </row>
    <row r="787" spans="7:35" s="256" customFormat="1" ht="16.5">
      <c r="G787" s="247"/>
      <c r="AD787" s="247"/>
      <c r="AE787" s="247"/>
      <c r="AF787" s="247"/>
      <c r="AG787" s="247"/>
      <c r="AH787" s="247"/>
      <c r="AI787" s="247"/>
    </row>
    <row r="788" spans="7:35" s="256" customFormat="1" ht="16.5">
      <c r="G788" s="247"/>
      <c r="AD788" s="247"/>
      <c r="AE788" s="247"/>
      <c r="AF788" s="247"/>
      <c r="AG788" s="247"/>
      <c r="AH788" s="247"/>
      <c r="AI788" s="247"/>
    </row>
    <row r="789" spans="7:35" s="256" customFormat="1" ht="16.5">
      <c r="G789" s="247"/>
      <c r="AD789" s="247"/>
      <c r="AE789" s="247"/>
      <c r="AF789" s="247"/>
      <c r="AG789" s="247"/>
      <c r="AH789" s="247"/>
      <c r="AI789" s="247"/>
    </row>
    <row r="790" spans="7:35" s="256" customFormat="1" ht="16.5">
      <c r="G790" s="247"/>
      <c r="AD790" s="247"/>
      <c r="AE790" s="247"/>
      <c r="AF790" s="247"/>
      <c r="AG790" s="247"/>
      <c r="AH790" s="247"/>
      <c r="AI790" s="247"/>
    </row>
    <row r="791" spans="7:35" s="256" customFormat="1" ht="16.5">
      <c r="G791" s="247"/>
      <c r="AD791" s="247"/>
      <c r="AE791" s="247"/>
      <c r="AF791" s="247"/>
      <c r="AG791" s="247"/>
      <c r="AH791" s="247"/>
      <c r="AI791" s="247"/>
    </row>
    <row r="792" spans="7:35" s="256" customFormat="1" ht="16.5">
      <c r="G792" s="247"/>
      <c r="AD792" s="247"/>
      <c r="AE792" s="247"/>
      <c r="AF792" s="247"/>
      <c r="AG792" s="247"/>
      <c r="AH792" s="247"/>
      <c r="AI792" s="247"/>
    </row>
    <row r="793" spans="7:35" s="256" customFormat="1" ht="16.5">
      <c r="G793" s="247"/>
      <c r="AD793" s="247"/>
      <c r="AE793" s="247"/>
      <c r="AF793" s="247"/>
      <c r="AG793" s="247"/>
      <c r="AH793" s="247"/>
      <c r="AI793" s="247"/>
    </row>
    <row r="794" spans="7:35" s="256" customFormat="1" ht="16.5">
      <c r="G794" s="247"/>
      <c r="AD794" s="247"/>
      <c r="AE794" s="247"/>
      <c r="AF794" s="247"/>
      <c r="AG794" s="247"/>
      <c r="AH794" s="247"/>
      <c r="AI794" s="247"/>
    </row>
    <row r="795" spans="7:35" s="256" customFormat="1" ht="16.5">
      <c r="G795" s="247"/>
      <c r="AD795" s="247"/>
      <c r="AE795" s="247"/>
      <c r="AF795" s="247"/>
      <c r="AG795" s="247"/>
      <c r="AH795" s="247"/>
      <c r="AI795" s="247"/>
    </row>
    <row r="796" spans="7:35" s="256" customFormat="1" ht="16.5">
      <c r="G796" s="247"/>
      <c r="AD796" s="247"/>
      <c r="AE796" s="247"/>
      <c r="AF796" s="247"/>
      <c r="AG796" s="247"/>
      <c r="AH796" s="247"/>
      <c r="AI796" s="247"/>
    </row>
    <row r="797" spans="7:35" s="256" customFormat="1" ht="16.5">
      <c r="G797" s="247"/>
      <c r="AD797" s="247"/>
      <c r="AE797" s="247"/>
      <c r="AF797" s="247"/>
      <c r="AG797" s="247"/>
      <c r="AH797" s="247"/>
      <c r="AI797" s="247"/>
    </row>
    <row r="798" spans="7:35" s="256" customFormat="1" ht="16.5">
      <c r="G798" s="247"/>
      <c r="AD798" s="247"/>
      <c r="AE798" s="247"/>
      <c r="AF798" s="247"/>
      <c r="AG798" s="247"/>
      <c r="AH798" s="247"/>
      <c r="AI798" s="247"/>
    </row>
    <row r="799" spans="7:35" s="256" customFormat="1" ht="16.5">
      <c r="G799" s="247"/>
      <c r="AD799" s="247"/>
      <c r="AE799" s="247"/>
      <c r="AF799" s="247"/>
      <c r="AG799" s="247"/>
      <c r="AH799" s="247"/>
      <c r="AI799" s="247"/>
    </row>
    <row r="800" spans="7:35" s="256" customFormat="1" ht="16.5">
      <c r="G800" s="247"/>
      <c r="AD800" s="247"/>
      <c r="AE800" s="247"/>
      <c r="AF800" s="247"/>
      <c r="AG800" s="247"/>
      <c r="AH800" s="247"/>
      <c r="AI800" s="247"/>
    </row>
    <row r="801" spans="7:35" s="256" customFormat="1" ht="16.5">
      <c r="G801" s="247"/>
      <c r="AD801" s="247"/>
      <c r="AE801" s="247"/>
      <c r="AF801" s="247"/>
      <c r="AG801" s="247"/>
      <c r="AH801" s="247"/>
      <c r="AI801" s="247"/>
    </row>
    <row r="802" spans="7:35" s="256" customFormat="1" ht="16.5">
      <c r="G802" s="247"/>
      <c r="AD802" s="247"/>
      <c r="AE802" s="247"/>
      <c r="AF802" s="247"/>
      <c r="AG802" s="247"/>
      <c r="AH802" s="247"/>
      <c r="AI802" s="247"/>
    </row>
    <row r="803" spans="7:35" s="256" customFormat="1" ht="16.5">
      <c r="G803" s="247"/>
      <c r="AD803" s="247"/>
      <c r="AE803" s="247"/>
      <c r="AF803" s="247"/>
      <c r="AG803" s="247"/>
      <c r="AH803" s="247"/>
      <c r="AI803" s="247"/>
    </row>
    <row r="804" spans="7:35" s="256" customFormat="1" ht="16.5">
      <c r="G804" s="247"/>
      <c r="AD804" s="247"/>
      <c r="AE804" s="247"/>
      <c r="AF804" s="247"/>
      <c r="AG804" s="247"/>
      <c r="AH804" s="247"/>
      <c r="AI804" s="247"/>
    </row>
    <row r="805" spans="7:35" s="256" customFormat="1" ht="16.5">
      <c r="G805" s="247"/>
      <c r="AD805" s="247"/>
      <c r="AE805" s="247"/>
      <c r="AF805" s="247"/>
      <c r="AG805" s="247"/>
      <c r="AH805" s="247"/>
      <c r="AI805" s="247"/>
    </row>
    <row r="806" spans="7:35" s="256" customFormat="1" ht="16.5">
      <c r="G806" s="247"/>
      <c r="AD806" s="247"/>
      <c r="AE806" s="247"/>
      <c r="AF806" s="247"/>
      <c r="AG806" s="247"/>
      <c r="AH806" s="247"/>
      <c r="AI806" s="247"/>
    </row>
    <row r="807" spans="7:35" s="256" customFormat="1" ht="16.5">
      <c r="G807" s="247"/>
      <c r="AD807" s="247"/>
      <c r="AE807" s="247"/>
      <c r="AF807" s="247"/>
      <c r="AG807" s="247"/>
      <c r="AH807" s="247"/>
      <c r="AI807" s="247"/>
    </row>
    <row r="808" spans="7:35" s="256" customFormat="1" ht="16.5">
      <c r="G808" s="247"/>
      <c r="AD808" s="247"/>
      <c r="AE808" s="247"/>
      <c r="AF808" s="247"/>
      <c r="AG808" s="247"/>
      <c r="AH808" s="247"/>
      <c r="AI808" s="247"/>
    </row>
    <row r="809" spans="7:35" s="256" customFormat="1" ht="16.5">
      <c r="G809" s="247"/>
      <c r="AD809" s="247"/>
      <c r="AE809" s="247"/>
      <c r="AF809" s="247"/>
      <c r="AG809" s="247"/>
      <c r="AH809" s="247"/>
      <c r="AI809" s="247"/>
    </row>
    <row r="810" spans="7:35" s="256" customFormat="1" ht="16.5">
      <c r="G810" s="247"/>
      <c r="AD810" s="247"/>
      <c r="AE810" s="247"/>
      <c r="AF810" s="247"/>
      <c r="AG810" s="247"/>
      <c r="AH810" s="247"/>
      <c r="AI810" s="247"/>
    </row>
    <row r="811" spans="7:35" s="256" customFormat="1" ht="16.5">
      <c r="G811" s="247"/>
      <c r="AD811" s="247"/>
      <c r="AE811" s="247"/>
      <c r="AF811" s="247"/>
      <c r="AG811" s="247"/>
      <c r="AH811" s="247"/>
      <c r="AI811" s="247"/>
    </row>
    <row r="812" spans="7:35" s="256" customFormat="1" ht="16.5">
      <c r="G812" s="247"/>
      <c r="AD812" s="247"/>
      <c r="AE812" s="247"/>
      <c r="AF812" s="247"/>
      <c r="AG812" s="247"/>
      <c r="AH812" s="247"/>
      <c r="AI812" s="247"/>
    </row>
    <row r="813" spans="7:35" s="256" customFormat="1" ht="16.5">
      <c r="G813" s="247"/>
      <c r="AD813" s="247"/>
      <c r="AE813" s="247"/>
      <c r="AF813" s="247"/>
      <c r="AG813" s="247"/>
      <c r="AH813" s="247"/>
      <c r="AI813" s="247"/>
    </row>
    <row r="814" spans="7:35" s="256" customFormat="1" ht="16.5">
      <c r="G814" s="247"/>
      <c r="AD814" s="247"/>
      <c r="AE814" s="247"/>
      <c r="AF814" s="247"/>
      <c r="AG814" s="247"/>
      <c r="AH814" s="247"/>
      <c r="AI814" s="247"/>
    </row>
    <row r="815" spans="7:35" s="256" customFormat="1" ht="16.5">
      <c r="G815" s="247"/>
      <c r="AD815" s="247"/>
      <c r="AE815" s="247"/>
      <c r="AF815" s="247"/>
      <c r="AG815" s="247"/>
      <c r="AH815" s="247"/>
      <c r="AI815" s="247"/>
    </row>
    <row r="816" spans="7:35" s="256" customFormat="1" ht="16.5">
      <c r="G816" s="247"/>
      <c r="AD816" s="247"/>
      <c r="AE816" s="247"/>
      <c r="AF816" s="247"/>
      <c r="AG816" s="247"/>
      <c r="AH816" s="247"/>
      <c r="AI816" s="247"/>
    </row>
    <row r="817" spans="7:35" s="256" customFormat="1" ht="16.5">
      <c r="G817" s="247"/>
      <c r="AD817" s="247"/>
      <c r="AE817" s="247"/>
      <c r="AF817" s="247"/>
      <c r="AG817" s="247"/>
      <c r="AH817" s="247"/>
      <c r="AI817" s="247"/>
    </row>
    <row r="818" spans="7:35" s="256" customFormat="1" ht="16.5">
      <c r="G818" s="247"/>
      <c r="AD818" s="247"/>
      <c r="AE818" s="247"/>
      <c r="AF818" s="247"/>
      <c r="AG818" s="247"/>
      <c r="AH818" s="247"/>
      <c r="AI818" s="247"/>
    </row>
    <row r="819" spans="7:35" s="256" customFormat="1" ht="16.5">
      <c r="G819" s="247"/>
      <c r="AD819" s="247"/>
      <c r="AE819" s="247"/>
      <c r="AF819" s="247"/>
      <c r="AG819" s="247"/>
      <c r="AH819" s="247"/>
      <c r="AI819" s="247"/>
    </row>
    <row r="820" spans="7:35" s="256" customFormat="1" ht="16.5">
      <c r="G820" s="247"/>
      <c r="AD820" s="247"/>
      <c r="AE820" s="247"/>
      <c r="AF820" s="247"/>
      <c r="AG820" s="247"/>
      <c r="AH820" s="247"/>
      <c r="AI820" s="247"/>
    </row>
    <row r="821" spans="7:35" s="256" customFormat="1" ht="16.5">
      <c r="G821" s="247"/>
      <c r="AD821" s="247"/>
      <c r="AE821" s="247"/>
      <c r="AF821" s="247"/>
      <c r="AG821" s="247"/>
      <c r="AH821" s="247"/>
      <c r="AI821" s="247"/>
    </row>
    <row r="822" spans="7:35" s="256" customFormat="1" ht="16.5">
      <c r="G822" s="247"/>
      <c r="AD822" s="247"/>
      <c r="AE822" s="247"/>
      <c r="AF822" s="247"/>
      <c r="AG822" s="247"/>
      <c r="AH822" s="247"/>
      <c r="AI822" s="247"/>
    </row>
    <row r="823" spans="7:35" s="256" customFormat="1" ht="16.5">
      <c r="G823" s="247"/>
      <c r="AD823" s="247"/>
      <c r="AE823" s="247"/>
      <c r="AF823" s="247"/>
      <c r="AG823" s="247"/>
      <c r="AH823" s="247"/>
      <c r="AI823" s="247"/>
    </row>
    <row r="824" spans="7:35" s="256" customFormat="1" ht="16.5">
      <c r="G824" s="247"/>
      <c r="AD824" s="247"/>
      <c r="AE824" s="247"/>
      <c r="AF824" s="247"/>
      <c r="AG824" s="247"/>
      <c r="AH824" s="247"/>
      <c r="AI824" s="247"/>
    </row>
    <row r="825" spans="7:35" s="256" customFormat="1" ht="16.5">
      <c r="G825" s="247"/>
      <c r="AD825" s="247"/>
      <c r="AE825" s="247"/>
      <c r="AF825" s="247"/>
      <c r="AG825" s="247"/>
      <c r="AH825" s="247"/>
      <c r="AI825" s="247"/>
    </row>
    <row r="826" spans="7:35" s="256" customFormat="1" ht="16.5">
      <c r="G826" s="247"/>
      <c r="AD826" s="247"/>
      <c r="AE826" s="247"/>
      <c r="AF826" s="247"/>
      <c r="AG826" s="247"/>
      <c r="AH826" s="247"/>
      <c r="AI826" s="247"/>
    </row>
    <row r="827" spans="7:35" s="256" customFormat="1" ht="16.5">
      <c r="G827" s="247"/>
      <c r="AD827" s="247"/>
      <c r="AE827" s="247"/>
      <c r="AF827" s="247"/>
      <c r="AG827" s="247"/>
      <c r="AH827" s="247"/>
      <c r="AI827" s="247"/>
    </row>
    <row r="828" spans="7:35" s="256" customFormat="1" ht="16.5">
      <c r="G828" s="247"/>
      <c r="AD828" s="247"/>
      <c r="AE828" s="247"/>
      <c r="AF828" s="247"/>
      <c r="AG828" s="247"/>
      <c r="AH828" s="247"/>
      <c r="AI828" s="247"/>
    </row>
    <row r="829" spans="7:35" s="256" customFormat="1" ht="16.5">
      <c r="G829" s="247"/>
      <c r="AD829" s="247"/>
      <c r="AE829" s="247"/>
      <c r="AF829" s="247"/>
      <c r="AG829" s="247"/>
      <c r="AH829" s="247"/>
      <c r="AI829" s="247"/>
    </row>
    <row r="830" spans="7:35" s="256" customFormat="1" ht="16.5">
      <c r="G830" s="247"/>
      <c r="AD830" s="247"/>
      <c r="AE830" s="247"/>
      <c r="AF830" s="247"/>
      <c r="AG830" s="247"/>
      <c r="AH830" s="247"/>
      <c r="AI830" s="247"/>
    </row>
    <row r="831" spans="7:35" s="256" customFormat="1" ht="16.5">
      <c r="G831" s="247"/>
      <c r="AD831" s="247"/>
      <c r="AE831" s="247"/>
      <c r="AF831" s="247"/>
      <c r="AG831" s="247"/>
      <c r="AH831" s="247"/>
      <c r="AI831" s="247"/>
    </row>
    <row r="832" spans="7:35" s="256" customFormat="1" ht="16.5">
      <c r="G832" s="247"/>
      <c r="AD832" s="247"/>
      <c r="AE832" s="247"/>
      <c r="AF832" s="247"/>
      <c r="AG832" s="247"/>
      <c r="AH832" s="247"/>
      <c r="AI832" s="247"/>
    </row>
    <row r="833" spans="7:35" s="256" customFormat="1" ht="16.5">
      <c r="G833" s="247"/>
      <c r="AD833" s="247"/>
      <c r="AE833" s="247"/>
      <c r="AF833" s="247"/>
      <c r="AG833" s="247"/>
      <c r="AH833" s="247"/>
      <c r="AI833" s="247"/>
    </row>
    <row r="834" spans="7:35" s="256" customFormat="1" ht="16.5">
      <c r="G834" s="247"/>
      <c r="AD834" s="247"/>
      <c r="AE834" s="247"/>
      <c r="AF834" s="247"/>
      <c r="AG834" s="247"/>
      <c r="AH834" s="247"/>
      <c r="AI834" s="247"/>
    </row>
    <row r="835" spans="7:35" s="256" customFormat="1" ht="16.5">
      <c r="G835" s="247"/>
      <c r="AD835" s="247"/>
      <c r="AE835" s="247"/>
      <c r="AF835" s="247"/>
      <c r="AG835" s="247"/>
      <c r="AH835" s="247"/>
      <c r="AI835" s="247"/>
    </row>
    <row r="836" spans="7:35" s="256" customFormat="1" ht="16.5">
      <c r="G836" s="247"/>
      <c r="AD836" s="247"/>
      <c r="AE836" s="247"/>
      <c r="AF836" s="247"/>
      <c r="AG836" s="247"/>
      <c r="AH836" s="247"/>
      <c r="AI836" s="247"/>
    </row>
    <row r="837" spans="7:35" s="256" customFormat="1" ht="16.5">
      <c r="G837" s="247"/>
      <c r="AD837" s="247"/>
      <c r="AE837" s="247"/>
      <c r="AF837" s="247"/>
      <c r="AG837" s="247"/>
      <c r="AH837" s="247"/>
      <c r="AI837" s="247"/>
    </row>
    <row r="838" spans="7:35" s="256" customFormat="1" ht="16.5">
      <c r="G838" s="247"/>
      <c r="AD838" s="247"/>
      <c r="AE838" s="247"/>
      <c r="AF838" s="247"/>
      <c r="AG838" s="247"/>
      <c r="AH838" s="247"/>
      <c r="AI838" s="247"/>
    </row>
    <row r="839" spans="7:35" s="256" customFormat="1" ht="16.5">
      <c r="G839" s="247"/>
      <c r="AD839" s="247"/>
      <c r="AE839" s="247"/>
      <c r="AF839" s="247"/>
      <c r="AG839" s="247"/>
      <c r="AH839" s="247"/>
      <c r="AI839" s="247"/>
    </row>
    <row r="840" spans="7:35" s="256" customFormat="1" ht="16.5">
      <c r="G840" s="247"/>
      <c r="AD840" s="247"/>
      <c r="AE840" s="247"/>
      <c r="AF840" s="247"/>
      <c r="AG840" s="247"/>
      <c r="AH840" s="247"/>
      <c r="AI840" s="247"/>
    </row>
    <row r="841" spans="7:35" s="256" customFormat="1" ht="16.5">
      <c r="G841" s="247"/>
      <c r="AD841" s="247"/>
      <c r="AE841" s="247"/>
      <c r="AF841" s="247"/>
      <c r="AG841" s="247"/>
      <c r="AH841" s="247"/>
      <c r="AI841" s="247"/>
    </row>
    <row r="842" spans="7:35" s="256" customFormat="1" ht="16.5">
      <c r="G842" s="247"/>
      <c r="AD842" s="247"/>
      <c r="AE842" s="247"/>
      <c r="AF842" s="247"/>
      <c r="AG842" s="247"/>
      <c r="AH842" s="247"/>
      <c r="AI842" s="247"/>
    </row>
    <row r="843" spans="7:35" s="256" customFormat="1" ht="16.5">
      <c r="G843" s="247"/>
      <c r="AD843" s="247"/>
      <c r="AE843" s="247"/>
      <c r="AF843" s="247"/>
      <c r="AG843" s="247"/>
      <c r="AH843" s="247"/>
      <c r="AI843" s="247"/>
    </row>
    <row r="844" spans="7:35" s="256" customFormat="1" ht="16.5">
      <c r="G844" s="247"/>
      <c r="AD844" s="247"/>
      <c r="AE844" s="247"/>
      <c r="AF844" s="247"/>
      <c r="AG844" s="247"/>
      <c r="AH844" s="247"/>
      <c r="AI844" s="247"/>
    </row>
    <row r="845" spans="7:35" s="256" customFormat="1" ht="16.5">
      <c r="G845" s="247"/>
      <c r="AD845" s="247"/>
      <c r="AE845" s="247"/>
      <c r="AF845" s="247"/>
      <c r="AG845" s="247"/>
      <c r="AH845" s="247"/>
      <c r="AI845" s="247"/>
    </row>
    <row r="846" spans="7:35" s="256" customFormat="1" ht="16.5">
      <c r="G846" s="247"/>
      <c r="AD846" s="247"/>
      <c r="AE846" s="247"/>
      <c r="AF846" s="247"/>
      <c r="AG846" s="247"/>
      <c r="AH846" s="247"/>
      <c r="AI846" s="247"/>
    </row>
    <row r="847" spans="7:35" s="256" customFormat="1" ht="16.5">
      <c r="G847" s="247"/>
      <c r="AD847" s="247"/>
      <c r="AE847" s="247"/>
      <c r="AF847" s="247"/>
      <c r="AG847" s="247"/>
      <c r="AH847" s="247"/>
      <c r="AI847" s="247"/>
    </row>
    <row r="848" spans="7:35" s="256" customFormat="1" ht="16.5">
      <c r="G848" s="247"/>
      <c r="AD848" s="247"/>
      <c r="AE848" s="247"/>
      <c r="AF848" s="247"/>
      <c r="AG848" s="247"/>
      <c r="AH848" s="247"/>
      <c r="AI848" s="247"/>
    </row>
    <row r="849" spans="7:35" s="256" customFormat="1" ht="16.5">
      <c r="G849" s="247"/>
      <c r="AD849" s="247"/>
      <c r="AE849" s="247"/>
      <c r="AF849" s="247"/>
      <c r="AG849" s="247"/>
      <c r="AH849" s="247"/>
      <c r="AI849" s="247"/>
    </row>
    <row r="850" spans="7:35" s="256" customFormat="1" ht="16.5">
      <c r="G850" s="247"/>
      <c r="AD850" s="247"/>
      <c r="AE850" s="247"/>
      <c r="AF850" s="247"/>
      <c r="AG850" s="247"/>
      <c r="AH850" s="247"/>
      <c r="AI850" s="247"/>
    </row>
    <row r="851" spans="7:35" s="256" customFormat="1" ht="16.5">
      <c r="G851" s="247"/>
      <c r="AD851" s="247"/>
      <c r="AE851" s="247"/>
      <c r="AF851" s="247"/>
      <c r="AG851" s="247"/>
      <c r="AH851" s="247"/>
      <c r="AI851" s="247"/>
    </row>
    <row r="852" spans="7:35" s="256" customFormat="1" ht="16.5">
      <c r="G852" s="247"/>
      <c r="AD852" s="247"/>
      <c r="AE852" s="247"/>
      <c r="AF852" s="247"/>
      <c r="AG852" s="247"/>
      <c r="AH852" s="247"/>
      <c r="AI852" s="247"/>
    </row>
    <row r="853" spans="7:35" s="256" customFormat="1" ht="16.5">
      <c r="G853" s="247"/>
      <c r="AD853" s="247"/>
      <c r="AE853" s="247"/>
      <c r="AF853" s="247"/>
      <c r="AG853" s="247"/>
      <c r="AH853" s="247"/>
      <c r="AI853" s="247"/>
    </row>
    <row r="854" spans="7:35" s="256" customFormat="1" ht="16.5">
      <c r="G854" s="247"/>
      <c r="AD854" s="247"/>
      <c r="AE854" s="247"/>
      <c r="AF854" s="247"/>
      <c r="AG854" s="247"/>
      <c r="AH854" s="247"/>
      <c r="AI854" s="247"/>
    </row>
    <row r="855" spans="7:35" s="256" customFormat="1" ht="16.5">
      <c r="G855" s="247"/>
      <c r="AD855" s="247"/>
      <c r="AE855" s="247"/>
      <c r="AF855" s="247"/>
      <c r="AG855" s="247"/>
      <c r="AH855" s="247"/>
      <c r="AI855" s="247"/>
    </row>
    <row r="856" spans="7:35" s="256" customFormat="1" ht="16.5">
      <c r="G856" s="247"/>
      <c r="AD856" s="247"/>
      <c r="AE856" s="247"/>
      <c r="AF856" s="247"/>
      <c r="AG856" s="247"/>
      <c r="AH856" s="247"/>
      <c r="AI856" s="247"/>
    </row>
    <row r="857" spans="7:35" s="256" customFormat="1" ht="16.5">
      <c r="G857" s="247"/>
      <c r="AD857" s="247"/>
      <c r="AE857" s="247"/>
      <c r="AF857" s="247"/>
      <c r="AG857" s="247"/>
      <c r="AH857" s="247"/>
      <c r="AI857" s="247"/>
    </row>
    <row r="858" spans="7:35" s="256" customFormat="1" ht="16.5">
      <c r="G858" s="247"/>
      <c r="AD858" s="247"/>
      <c r="AE858" s="247"/>
      <c r="AF858" s="247"/>
      <c r="AG858" s="247"/>
      <c r="AH858" s="247"/>
      <c r="AI858" s="247"/>
    </row>
    <row r="859" spans="7:35" s="256" customFormat="1" ht="16.5">
      <c r="G859" s="247"/>
      <c r="AD859" s="247"/>
      <c r="AE859" s="247"/>
      <c r="AF859" s="247"/>
      <c r="AG859" s="247"/>
      <c r="AH859" s="247"/>
      <c r="AI859" s="247"/>
    </row>
    <row r="860" spans="7:35" s="256" customFormat="1" ht="16.5">
      <c r="G860" s="247"/>
      <c r="AD860" s="247"/>
      <c r="AE860" s="247"/>
      <c r="AF860" s="247"/>
      <c r="AG860" s="247"/>
      <c r="AH860" s="247"/>
      <c r="AI860" s="247"/>
    </row>
    <row r="861" spans="7:35" s="256" customFormat="1" ht="16.5">
      <c r="G861" s="247"/>
      <c r="AD861" s="247"/>
      <c r="AE861" s="247"/>
      <c r="AF861" s="247"/>
      <c r="AG861" s="247"/>
      <c r="AH861" s="247"/>
      <c r="AI861" s="247"/>
    </row>
    <row r="862" spans="7:35" s="256" customFormat="1" ht="16.5">
      <c r="G862" s="247"/>
      <c r="AD862" s="247"/>
      <c r="AE862" s="247"/>
      <c r="AF862" s="247"/>
      <c r="AG862" s="247"/>
      <c r="AH862" s="247"/>
      <c r="AI862" s="247"/>
    </row>
    <row r="863" spans="7:35" s="256" customFormat="1" ht="16.5">
      <c r="G863" s="247"/>
      <c r="AD863" s="247"/>
      <c r="AE863" s="247"/>
      <c r="AF863" s="247"/>
      <c r="AG863" s="247"/>
      <c r="AH863" s="247"/>
      <c r="AI863" s="247"/>
    </row>
    <row r="864" spans="7:35" s="256" customFormat="1" ht="16.5">
      <c r="G864" s="247"/>
      <c r="AD864" s="247"/>
      <c r="AE864" s="247"/>
      <c r="AF864" s="247"/>
      <c r="AG864" s="247"/>
      <c r="AH864" s="247"/>
      <c r="AI864" s="247"/>
    </row>
    <row r="865" spans="7:35" s="256" customFormat="1" ht="16.5">
      <c r="G865" s="247"/>
      <c r="AD865" s="247"/>
      <c r="AE865" s="247"/>
      <c r="AF865" s="247"/>
      <c r="AG865" s="247"/>
      <c r="AH865" s="247"/>
      <c r="AI865" s="247"/>
    </row>
    <row r="866" spans="7:35" s="256" customFormat="1" ht="16.5">
      <c r="G866" s="247"/>
      <c r="AD866" s="247"/>
      <c r="AE866" s="247"/>
      <c r="AF866" s="247"/>
      <c r="AG866" s="247"/>
      <c r="AH866" s="247"/>
      <c r="AI866" s="247"/>
    </row>
    <row r="867" spans="7:35" s="256" customFormat="1" ht="16.5">
      <c r="G867" s="247"/>
      <c r="AD867" s="247"/>
      <c r="AE867" s="247"/>
      <c r="AF867" s="247"/>
      <c r="AG867" s="247"/>
      <c r="AH867" s="247"/>
      <c r="AI867" s="247"/>
    </row>
    <row r="868" spans="7:35" s="256" customFormat="1" ht="16.5">
      <c r="G868" s="247"/>
      <c r="AD868" s="247"/>
      <c r="AE868" s="247"/>
      <c r="AF868" s="247"/>
      <c r="AG868" s="247"/>
      <c r="AH868" s="247"/>
      <c r="AI868" s="247"/>
    </row>
    <row r="869" spans="7:35" s="256" customFormat="1" ht="16.5">
      <c r="G869" s="247"/>
      <c r="AD869" s="247"/>
      <c r="AE869" s="247"/>
      <c r="AF869" s="247"/>
      <c r="AG869" s="247"/>
      <c r="AH869" s="247"/>
      <c r="AI869" s="247"/>
    </row>
    <row r="870" spans="7:35" s="256" customFormat="1" ht="16.5">
      <c r="G870" s="247"/>
      <c r="AD870" s="247"/>
      <c r="AE870" s="247"/>
      <c r="AF870" s="247"/>
      <c r="AG870" s="247"/>
      <c r="AH870" s="247"/>
      <c r="AI870" s="247"/>
    </row>
    <row r="871" spans="7:35" s="256" customFormat="1" ht="16.5">
      <c r="G871" s="247"/>
      <c r="AD871" s="247"/>
      <c r="AE871" s="247"/>
      <c r="AF871" s="247"/>
      <c r="AG871" s="247"/>
      <c r="AH871" s="247"/>
      <c r="AI871" s="247"/>
    </row>
    <row r="872" spans="7:35" s="256" customFormat="1" ht="16.5">
      <c r="G872" s="247"/>
      <c r="AD872" s="247"/>
      <c r="AE872" s="247"/>
      <c r="AF872" s="247"/>
      <c r="AG872" s="247"/>
      <c r="AH872" s="247"/>
      <c r="AI872" s="247"/>
    </row>
    <row r="873" spans="7:35" s="256" customFormat="1" ht="16.5">
      <c r="G873" s="247"/>
      <c r="AD873" s="247"/>
      <c r="AE873" s="247"/>
      <c r="AF873" s="247"/>
      <c r="AG873" s="247"/>
      <c r="AH873" s="247"/>
      <c r="AI873" s="247"/>
    </row>
    <row r="874" spans="7:35" s="256" customFormat="1" ht="16.5">
      <c r="G874" s="247"/>
      <c r="AD874" s="247"/>
      <c r="AE874" s="247"/>
      <c r="AF874" s="247"/>
      <c r="AG874" s="247"/>
      <c r="AH874" s="247"/>
      <c r="AI874" s="247"/>
    </row>
    <row r="875" spans="7:35" s="256" customFormat="1" ht="16.5">
      <c r="G875" s="247"/>
      <c r="AD875" s="247"/>
      <c r="AE875" s="247"/>
      <c r="AF875" s="247"/>
      <c r="AG875" s="247"/>
      <c r="AH875" s="247"/>
      <c r="AI875" s="247"/>
    </row>
    <row r="876" spans="7:35" s="256" customFormat="1" ht="16.5">
      <c r="G876" s="247"/>
      <c r="AD876" s="247"/>
      <c r="AE876" s="247"/>
      <c r="AF876" s="247"/>
      <c r="AG876" s="247"/>
      <c r="AH876" s="247"/>
      <c r="AI876" s="247"/>
    </row>
    <row r="877" spans="7:35" s="256" customFormat="1" ht="16.5">
      <c r="G877" s="247"/>
      <c r="AD877" s="247"/>
      <c r="AE877" s="247"/>
      <c r="AF877" s="247"/>
      <c r="AG877" s="247"/>
      <c r="AH877" s="247"/>
      <c r="AI877" s="247"/>
    </row>
    <row r="878" spans="7:35" s="256" customFormat="1" ht="16.5">
      <c r="G878" s="247"/>
      <c r="AD878" s="247"/>
      <c r="AE878" s="247"/>
      <c r="AF878" s="247"/>
      <c r="AG878" s="247"/>
      <c r="AH878" s="247"/>
      <c r="AI878" s="247"/>
    </row>
    <row r="879" spans="7:35" s="256" customFormat="1" ht="16.5">
      <c r="G879" s="247"/>
      <c r="AD879" s="247"/>
      <c r="AE879" s="247"/>
      <c r="AF879" s="247"/>
      <c r="AG879" s="247"/>
      <c r="AH879" s="247"/>
      <c r="AI879" s="247"/>
    </row>
    <row r="880" spans="7:35" s="256" customFormat="1" ht="16.5">
      <c r="G880" s="247"/>
      <c r="AD880" s="247"/>
      <c r="AE880" s="247"/>
      <c r="AF880" s="247"/>
      <c r="AG880" s="247"/>
      <c r="AH880" s="247"/>
      <c r="AI880" s="247"/>
    </row>
    <row r="881" spans="7:35" s="256" customFormat="1" ht="16.5">
      <c r="G881" s="247"/>
      <c r="AD881" s="247"/>
      <c r="AE881" s="247"/>
      <c r="AF881" s="247"/>
      <c r="AG881" s="247"/>
      <c r="AH881" s="247"/>
      <c r="AI881" s="247"/>
    </row>
    <row r="882" spans="7:35" s="256" customFormat="1" ht="16.5">
      <c r="G882" s="247"/>
      <c r="AD882" s="247"/>
      <c r="AE882" s="247"/>
      <c r="AF882" s="247"/>
      <c r="AG882" s="247"/>
      <c r="AH882" s="247"/>
      <c r="AI882" s="247"/>
    </row>
    <row r="883" spans="7:35" s="256" customFormat="1" ht="16.5">
      <c r="G883" s="247"/>
      <c r="AD883" s="247"/>
      <c r="AE883" s="247"/>
      <c r="AF883" s="247"/>
      <c r="AG883" s="247"/>
      <c r="AH883" s="247"/>
      <c r="AI883" s="247"/>
    </row>
    <row r="884" spans="7:35" s="256" customFormat="1" ht="16.5">
      <c r="G884" s="247"/>
      <c r="AD884" s="247"/>
      <c r="AE884" s="247"/>
      <c r="AF884" s="247"/>
      <c r="AG884" s="247"/>
      <c r="AH884" s="247"/>
      <c r="AI884" s="247"/>
    </row>
    <row r="885" spans="7:35" s="256" customFormat="1" ht="16.5">
      <c r="G885" s="247"/>
      <c r="AD885" s="247"/>
      <c r="AE885" s="247"/>
      <c r="AF885" s="247"/>
      <c r="AG885" s="247"/>
      <c r="AH885" s="247"/>
      <c r="AI885" s="247"/>
    </row>
    <row r="886" spans="7:35" s="256" customFormat="1" ht="16.5">
      <c r="G886" s="247"/>
      <c r="AD886" s="247"/>
      <c r="AE886" s="247"/>
      <c r="AF886" s="247"/>
      <c r="AG886" s="247"/>
      <c r="AH886" s="247"/>
      <c r="AI886" s="247"/>
    </row>
    <row r="887" spans="7:35" s="256" customFormat="1" ht="16.5">
      <c r="G887" s="247"/>
      <c r="AD887" s="247"/>
      <c r="AE887" s="247"/>
      <c r="AF887" s="247"/>
      <c r="AG887" s="247"/>
      <c r="AH887" s="247"/>
      <c r="AI887" s="247"/>
    </row>
    <row r="888" spans="7:35" s="256" customFormat="1" ht="16.5">
      <c r="G888" s="247"/>
      <c r="AD888" s="247"/>
      <c r="AE888" s="247"/>
      <c r="AF888" s="247"/>
      <c r="AG888" s="247"/>
      <c r="AH888" s="247"/>
      <c r="AI888" s="247"/>
    </row>
    <row r="889" spans="7:35" s="256" customFormat="1" ht="16.5">
      <c r="G889" s="247"/>
      <c r="AD889" s="247"/>
      <c r="AE889" s="247"/>
      <c r="AF889" s="247"/>
      <c r="AG889" s="247"/>
      <c r="AH889" s="247"/>
      <c r="AI889" s="247"/>
    </row>
    <row r="890" spans="7:35" s="256" customFormat="1" ht="16.5">
      <c r="G890" s="247"/>
      <c r="AD890" s="247"/>
      <c r="AE890" s="247"/>
      <c r="AF890" s="247"/>
      <c r="AG890" s="247"/>
      <c r="AH890" s="247"/>
      <c r="AI890" s="247"/>
    </row>
    <row r="891" spans="7:35" s="256" customFormat="1" ht="16.5">
      <c r="G891" s="247"/>
      <c r="AD891" s="247"/>
      <c r="AE891" s="247"/>
      <c r="AF891" s="247"/>
      <c r="AG891" s="247"/>
      <c r="AH891" s="247"/>
      <c r="AI891" s="247"/>
    </row>
    <row r="892" spans="7:35" s="256" customFormat="1" ht="16.5">
      <c r="G892" s="247"/>
      <c r="AD892" s="247"/>
      <c r="AE892" s="247"/>
      <c r="AF892" s="247"/>
      <c r="AG892" s="247"/>
      <c r="AH892" s="247"/>
      <c r="AI892" s="247"/>
    </row>
    <row r="893" spans="7:35" s="256" customFormat="1" ht="16.5">
      <c r="G893" s="247"/>
      <c r="AD893" s="247"/>
      <c r="AE893" s="247"/>
      <c r="AF893" s="247"/>
      <c r="AG893" s="247"/>
      <c r="AH893" s="247"/>
      <c r="AI893" s="247"/>
    </row>
    <row r="894" spans="7:35" s="256" customFormat="1" ht="16.5">
      <c r="G894" s="247"/>
      <c r="AD894" s="247"/>
      <c r="AE894" s="247"/>
      <c r="AF894" s="247"/>
      <c r="AG894" s="247"/>
      <c r="AH894" s="247"/>
      <c r="AI894" s="247"/>
    </row>
    <row r="895" spans="7:35" s="256" customFormat="1" ht="16.5">
      <c r="G895" s="247"/>
      <c r="AD895" s="247"/>
      <c r="AE895" s="247"/>
      <c r="AF895" s="247"/>
      <c r="AG895" s="247"/>
      <c r="AH895" s="247"/>
      <c r="AI895" s="247"/>
    </row>
    <row r="896" spans="7:35" s="256" customFormat="1" ht="16.5">
      <c r="G896" s="247"/>
      <c r="AD896" s="247"/>
      <c r="AE896" s="247"/>
      <c r="AF896" s="247"/>
      <c r="AG896" s="247"/>
      <c r="AH896" s="247"/>
      <c r="AI896" s="247"/>
    </row>
    <row r="897" spans="7:35" s="256" customFormat="1" ht="16.5">
      <c r="G897" s="247"/>
      <c r="AD897" s="247"/>
      <c r="AE897" s="247"/>
      <c r="AF897" s="247"/>
      <c r="AG897" s="247"/>
      <c r="AH897" s="247"/>
      <c r="AI897" s="247"/>
    </row>
    <row r="898" spans="7:35" s="256" customFormat="1" ht="16.5">
      <c r="G898" s="247"/>
      <c r="AD898" s="247"/>
      <c r="AE898" s="247"/>
      <c r="AF898" s="247"/>
      <c r="AG898" s="247"/>
      <c r="AH898" s="247"/>
      <c r="AI898" s="247"/>
    </row>
    <row r="899" spans="7:35" s="256" customFormat="1" ht="16.5">
      <c r="G899" s="247"/>
      <c r="AD899" s="247"/>
      <c r="AE899" s="247"/>
      <c r="AF899" s="247"/>
      <c r="AG899" s="247"/>
      <c r="AH899" s="247"/>
      <c r="AI899" s="247"/>
    </row>
    <row r="900" spans="7:35" s="256" customFormat="1" ht="16.5">
      <c r="G900" s="247"/>
      <c r="AD900" s="247"/>
      <c r="AE900" s="247"/>
      <c r="AF900" s="247"/>
      <c r="AG900" s="247"/>
      <c r="AH900" s="247"/>
      <c r="AI900" s="247"/>
    </row>
    <row r="901" spans="7:35" s="256" customFormat="1" ht="16.5">
      <c r="G901" s="247"/>
      <c r="AD901" s="247"/>
      <c r="AE901" s="247"/>
      <c r="AF901" s="247"/>
      <c r="AG901" s="247"/>
      <c r="AH901" s="247"/>
      <c r="AI901" s="247"/>
    </row>
    <row r="902" spans="7:35" s="256" customFormat="1" ht="16.5">
      <c r="G902" s="247"/>
      <c r="AD902" s="247"/>
      <c r="AE902" s="247"/>
      <c r="AF902" s="247"/>
      <c r="AG902" s="247"/>
      <c r="AH902" s="247"/>
      <c r="AI902" s="247"/>
    </row>
    <row r="903" spans="7:35" s="256" customFormat="1" ht="16.5">
      <c r="G903" s="247"/>
      <c r="AD903" s="247"/>
      <c r="AE903" s="247"/>
      <c r="AF903" s="247"/>
      <c r="AG903" s="247"/>
      <c r="AH903" s="247"/>
      <c r="AI903" s="247"/>
    </row>
    <row r="904" spans="7:35" s="256" customFormat="1" ht="16.5">
      <c r="G904" s="247"/>
      <c r="AD904" s="247"/>
      <c r="AE904" s="247"/>
      <c r="AF904" s="247"/>
      <c r="AG904" s="247"/>
      <c r="AH904" s="247"/>
      <c r="AI904" s="247"/>
    </row>
    <row r="905" spans="7:35" s="256" customFormat="1" ht="16.5">
      <c r="G905" s="247"/>
      <c r="AD905" s="247"/>
      <c r="AE905" s="247"/>
      <c r="AF905" s="247"/>
      <c r="AG905" s="247"/>
      <c r="AH905" s="247"/>
      <c r="AI905" s="247"/>
    </row>
    <row r="906" spans="7:35" s="256" customFormat="1" ht="16.5">
      <c r="G906" s="247"/>
      <c r="AD906" s="247"/>
      <c r="AE906" s="247"/>
      <c r="AF906" s="247"/>
      <c r="AG906" s="247"/>
      <c r="AH906" s="247"/>
      <c r="AI906" s="247"/>
    </row>
    <row r="907" spans="7:35" s="256" customFormat="1" ht="16.5">
      <c r="G907" s="247"/>
      <c r="AD907" s="247"/>
      <c r="AE907" s="247"/>
      <c r="AF907" s="247"/>
      <c r="AG907" s="247"/>
      <c r="AH907" s="247"/>
      <c r="AI907" s="247"/>
    </row>
    <row r="908" spans="7:35" s="256" customFormat="1" ht="16.5">
      <c r="G908" s="247"/>
      <c r="AD908" s="247"/>
      <c r="AE908" s="247"/>
      <c r="AF908" s="247"/>
      <c r="AG908" s="247"/>
      <c r="AH908" s="247"/>
      <c r="AI908" s="247"/>
    </row>
    <row r="909" spans="7:35" s="256" customFormat="1" ht="16.5">
      <c r="G909" s="247"/>
      <c r="AD909" s="247"/>
      <c r="AE909" s="247"/>
      <c r="AF909" s="247"/>
      <c r="AG909" s="247"/>
      <c r="AH909" s="247"/>
      <c r="AI909" s="247"/>
    </row>
    <row r="910" spans="7:35" s="256" customFormat="1" ht="16.5">
      <c r="G910" s="247"/>
      <c r="AD910" s="247"/>
      <c r="AE910" s="247"/>
      <c r="AF910" s="247"/>
      <c r="AG910" s="247"/>
      <c r="AH910" s="247"/>
      <c r="AI910" s="247"/>
    </row>
    <row r="911" spans="7:35" s="256" customFormat="1" ht="16.5">
      <c r="G911" s="247"/>
      <c r="AD911" s="247"/>
      <c r="AE911" s="247"/>
      <c r="AF911" s="247"/>
      <c r="AG911" s="247"/>
      <c r="AH911" s="247"/>
      <c r="AI911" s="247"/>
    </row>
    <row r="912" spans="7:35" s="256" customFormat="1" ht="16.5">
      <c r="G912" s="247"/>
      <c r="AD912" s="247"/>
      <c r="AE912" s="247"/>
      <c r="AF912" s="247"/>
      <c r="AG912" s="247"/>
      <c r="AH912" s="247"/>
      <c r="AI912" s="247"/>
    </row>
    <row r="913" spans="7:35" s="256" customFormat="1" ht="16.5">
      <c r="G913" s="247"/>
      <c r="AD913" s="247"/>
      <c r="AE913" s="247"/>
      <c r="AF913" s="247"/>
      <c r="AG913" s="247"/>
      <c r="AH913" s="247"/>
      <c r="AI913" s="247"/>
    </row>
    <row r="914" spans="7:35" s="256" customFormat="1" ht="16.5">
      <c r="G914" s="247"/>
      <c r="AD914" s="247"/>
      <c r="AE914" s="247"/>
      <c r="AF914" s="247"/>
      <c r="AG914" s="247"/>
      <c r="AH914" s="247"/>
      <c r="AI914" s="247"/>
    </row>
    <row r="915" spans="7:35" s="256" customFormat="1" ht="16.5">
      <c r="G915" s="247"/>
      <c r="AD915" s="247"/>
      <c r="AE915" s="247"/>
      <c r="AF915" s="247"/>
      <c r="AG915" s="247"/>
      <c r="AH915" s="247"/>
      <c r="AI915" s="247"/>
    </row>
    <row r="916" spans="7:35" s="256" customFormat="1" ht="16.5">
      <c r="G916" s="247"/>
      <c r="AD916" s="247"/>
      <c r="AE916" s="247"/>
      <c r="AF916" s="247"/>
      <c r="AG916" s="247"/>
      <c r="AH916" s="247"/>
      <c r="AI916" s="247"/>
    </row>
    <row r="917" spans="7:35" s="256" customFormat="1" ht="16.5">
      <c r="G917" s="247"/>
      <c r="AD917" s="247"/>
      <c r="AE917" s="247"/>
      <c r="AF917" s="247"/>
      <c r="AG917" s="247"/>
      <c r="AH917" s="247"/>
      <c r="AI917" s="247"/>
    </row>
    <row r="918" spans="7:35" s="256" customFormat="1" ht="16.5">
      <c r="G918" s="247"/>
      <c r="AD918" s="247"/>
      <c r="AE918" s="247"/>
      <c r="AF918" s="247"/>
      <c r="AG918" s="247"/>
      <c r="AH918" s="247"/>
      <c r="AI918" s="247"/>
    </row>
    <row r="919" spans="7:35" s="256" customFormat="1" ht="16.5">
      <c r="G919" s="247"/>
      <c r="AD919" s="247"/>
      <c r="AE919" s="247"/>
      <c r="AF919" s="247"/>
      <c r="AG919" s="247"/>
      <c r="AH919" s="247"/>
      <c r="AI919" s="247"/>
    </row>
    <row r="920" spans="7:35" s="256" customFormat="1" ht="16.5">
      <c r="G920" s="247"/>
      <c r="AD920" s="247"/>
      <c r="AE920" s="247"/>
      <c r="AF920" s="247"/>
      <c r="AG920" s="247"/>
      <c r="AH920" s="247"/>
      <c r="AI920" s="247"/>
    </row>
    <row r="921" spans="7:35" s="256" customFormat="1" ht="16.5">
      <c r="G921" s="247"/>
      <c r="AD921" s="247"/>
      <c r="AE921" s="247"/>
      <c r="AF921" s="247"/>
      <c r="AG921" s="247"/>
      <c r="AH921" s="247"/>
      <c r="AI921" s="247"/>
    </row>
    <row r="922" spans="7:35" s="256" customFormat="1" ht="16.5">
      <c r="G922" s="247"/>
      <c r="AD922" s="247"/>
      <c r="AE922" s="247"/>
      <c r="AF922" s="247"/>
      <c r="AG922" s="247"/>
      <c r="AH922" s="247"/>
      <c r="AI922" s="247"/>
    </row>
    <row r="923" spans="7:35" s="256" customFormat="1" ht="16.5">
      <c r="G923" s="247"/>
      <c r="AD923" s="247"/>
      <c r="AE923" s="247"/>
      <c r="AF923" s="247"/>
      <c r="AG923" s="247"/>
      <c r="AH923" s="247"/>
      <c r="AI923" s="247"/>
    </row>
    <row r="924" spans="7:35" s="256" customFormat="1" ht="16.5">
      <c r="G924" s="247"/>
      <c r="AD924" s="247"/>
      <c r="AE924" s="247"/>
      <c r="AF924" s="247"/>
      <c r="AG924" s="247"/>
      <c r="AH924" s="247"/>
      <c r="AI924" s="247"/>
    </row>
    <row r="925" spans="7:35" s="256" customFormat="1" ht="16.5">
      <c r="G925" s="247"/>
      <c r="AD925" s="247"/>
      <c r="AE925" s="247"/>
      <c r="AF925" s="247"/>
      <c r="AG925" s="247"/>
      <c r="AH925" s="247"/>
      <c r="AI925" s="247"/>
    </row>
    <row r="926" spans="7:35" s="256" customFormat="1" ht="16.5">
      <c r="G926" s="247"/>
      <c r="AD926" s="247"/>
      <c r="AE926" s="247"/>
      <c r="AF926" s="247"/>
      <c r="AG926" s="247"/>
      <c r="AH926" s="247"/>
      <c r="AI926" s="247"/>
    </row>
    <row r="927" spans="7:35" s="256" customFormat="1" ht="16.5">
      <c r="G927" s="247"/>
      <c r="AD927" s="247"/>
      <c r="AE927" s="247"/>
      <c r="AF927" s="247"/>
      <c r="AG927" s="247"/>
      <c r="AH927" s="247"/>
      <c r="AI927" s="247"/>
    </row>
    <row r="928" spans="7:35" s="256" customFormat="1" ht="16.5">
      <c r="G928" s="247"/>
      <c r="AD928" s="247"/>
      <c r="AE928" s="247"/>
      <c r="AF928" s="247"/>
      <c r="AG928" s="247"/>
      <c r="AH928" s="247"/>
      <c r="AI928" s="247"/>
    </row>
    <row r="929" spans="7:35" s="256" customFormat="1" ht="16.5">
      <c r="G929" s="247"/>
      <c r="AD929" s="247"/>
      <c r="AE929" s="247"/>
      <c r="AF929" s="247"/>
      <c r="AG929" s="247"/>
      <c r="AH929" s="247"/>
      <c r="AI929" s="247"/>
    </row>
    <row r="930" spans="7:35" s="256" customFormat="1" ht="16.5">
      <c r="G930" s="247"/>
      <c r="AD930" s="247"/>
      <c r="AE930" s="247"/>
      <c r="AF930" s="247"/>
      <c r="AG930" s="247"/>
      <c r="AH930" s="247"/>
      <c r="AI930" s="247"/>
    </row>
    <row r="931" spans="7:35" s="256" customFormat="1" ht="16.5">
      <c r="G931" s="247"/>
      <c r="AD931" s="247"/>
      <c r="AE931" s="247"/>
      <c r="AF931" s="247"/>
      <c r="AG931" s="247"/>
      <c r="AH931" s="247"/>
      <c r="AI931" s="247"/>
    </row>
    <row r="932" spans="7:35" s="256" customFormat="1" ht="16.5">
      <c r="G932" s="247"/>
      <c r="AD932" s="247"/>
      <c r="AE932" s="247"/>
      <c r="AF932" s="247"/>
      <c r="AG932" s="247"/>
      <c r="AH932" s="247"/>
      <c r="AI932" s="247"/>
    </row>
    <row r="933" spans="7:35" s="256" customFormat="1" ht="16.5">
      <c r="G933" s="247"/>
      <c r="AD933" s="247"/>
      <c r="AE933" s="247"/>
      <c r="AF933" s="247"/>
      <c r="AG933" s="247"/>
      <c r="AH933" s="247"/>
      <c r="AI933" s="247"/>
    </row>
    <row r="934" spans="7:35" s="256" customFormat="1" ht="16.5">
      <c r="G934" s="247"/>
      <c r="AD934" s="247"/>
      <c r="AE934" s="247"/>
      <c r="AF934" s="247"/>
      <c r="AG934" s="247"/>
      <c r="AH934" s="247"/>
      <c r="AI934" s="247"/>
    </row>
    <row r="935" spans="7:35" s="256" customFormat="1" ht="16.5">
      <c r="G935" s="247"/>
      <c r="AD935" s="247"/>
      <c r="AE935" s="247"/>
      <c r="AF935" s="247"/>
      <c r="AG935" s="247"/>
      <c r="AH935" s="247"/>
      <c r="AI935" s="247"/>
    </row>
    <row r="936" spans="7:35" s="256" customFormat="1" ht="16.5">
      <c r="G936" s="247"/>
      <c r="AD936" s="247"/>
      <c r="AE936" s="247"/>
      <c r="AF936" s="247"/>
      <c r="AG936" s="247"/>
      <c r="AH936" s="247"/>
      <c r="AI936" s="247"/>
    </row>
    <row r="937" spans="7:35" s="256" customFormat="1" ht="16.5">
      <c r="G937" s="247"/>
      <c r="AD937" s="247"/>
      <c r="AE937" s="247"/>
      <c r="AF937" s="247"/>
      <c r="AG937" s="247"/>
      <c r="AH937" s="247"/>
      <c r="AI937" s="247"/>
    </row>
    <row r="938" spans="7:35" s="256" customFormat="1" ht="16.5">
      <c r="G938" s="247"/>
      <c r="AD938" s="247"/>
      <c r="AE938" s="247"/>
      <c r="AF938" s="247"/>
      <c r="AG938" s="247"/>
      <c r="AH938" s="247"/>
      <c r="AI938" s="247"/>
    </row>
    <row r="939" spans="7:35" s="256" customFormat="1" ht="16.5">
      <c r="G939" s="247"/>
      <c r="AD939" s="247"/>
      <c r="AE939" s="247"/>
      <c r="AF939" s="247"/>
      <c r="AG939" s="247"/>
      <c r="AH939" s="247"/>
      <c r="AI939" s="247"/>
    </row>
    <row r="940" spans="7:35" s="256" customFormat="1" ht="16.5">
      <c r="G940" s="247"/>
      <c r="AD940" s="247"/>
      <c r="AE940" s="247"/>
      <c r="AF940" s="247"/>
      <c r="AG940" s="247"/>
      <c r="AH940" s="247"/>
      <c r="AI940" s="247"/>
    </row>
    <row r="941" spans="7:35" s="256" customFormat="1" ht="16.5">
      <c r="G941" s="247"/>
      <c r="AD941" s="247"/>
      <c r="AE941" s="247"/>
      <c r="AF941" s="247"/>
      <c r="AG941" s="247"/>
      <c r="AH941" s="247"/>
      <c r="AI941" s="247"/>
    </row>
    <row r="942" spans="7:35" s="256" customFormat="1" ht="16.5">
      <c r="G942" s="247"/>
      <c r="AD942" s="247"/>
      <c r="AE942" s="247"/>
      <c r="AF942" s="247"/>
      <c r="AG942" s="247"/>
      <c r="AH942" s="247"/>
      <c r="AI942" s="247"/>
    </row>
    <row r="943" spans="7:35" s="256" customFormat="1" ht="16.5">
      <c r="G943" s="247"/>
      <c r="AD943" s="247"/>
      <c r="AE943" s="247"/>
      <c r="AF943" s="247"/>
      <c r="AG943" s="247"/>
      <c r="AH943" s="247"/>
      <c r="AI943" s="247"/>
    </row>
    <row r="944" spans="7:35" s="256" customFormat="1" ht="16.5">
      <c r="G944" s="247"/>
      <c r="AD944" s="247"/>
      <c r="AE944" s="247"/>
      <c r="AF944" s="247"/>
      <c r="AG944" s="247"/>
      <c r="AH944" s="247"/>
      <c r="AI944" s="247"/>
    </row>
    <row r="945" spans="7:35" s="256" customFormat="1" ht="16.5">
      <c r="G945" s="247"/>
      <c r="AD945" s="247"/>
      <c r="AE945" s="247"/>
      <c r="AF945" s="247"/>
      <c r="AG945" s="247"/>
      <c r="AH945" s="247"/>
      <c r="AI945" s="247"/>
    </row>
    <row r="946" spans="7:35" s="256" customFormat="1" ht="16.5">
      <c r="G946" s="247"/>
      <c r="AD946" s="247"/>
      <c r="AE946" s="247"/>
      <c r="AF946" s="247"/>
      <c r="AG946" s="247"/>
      <c r="AH946" s="247"/>
      <c r="AI946" s="247"/>
    </row>
    <row r="947" spans="7:35" s="256" customFormat="1" ht="16.5">
      <c r="G947" s="247"/>
      <c r="AD947" s="247"/>
      <c r="AE947" s="247"/>
      <c r="AF947" s="247"/>
      <c r="AG947" s="247"/>
      <c r="AH947" s="247"/>
      <c r="AI947" s="247"/>
    </row>
    <row r="948" spans="7:35" s="256" customFormat="1" ht="16.5">
      <c r="G948" s="247"/>
      <c r="AD948" s="247"/>
      <c r="AE948" s="247"/>
      <c r="AF948" s="247"/>
      <c r="AG948" s="247"/>
      <c r="AH948" s="247"/>
      <c r="AI948" s="247"/>
    </row>
    <row r="949" spans="7:35" s="256" customFormat="1" ht="16.5">
      <c r="G949" s="247"/>
      <c r="AD949" s="247"/>
      <c r="AE949" s="247"/>
      <c r="AF949" s="247"/>
      <c r="AG949" s="247"/>
      <c r="AH949" s="247"/>
      <c r="AI949" s="247"/>
    </row>
    <row r="950" spans="7:35" s="256" customFormat="1" ht="16.5">
      <c r="G950" s="247"/>
      <c r="AD950" s="247"/>
      <c r="AE950" s="247"/>
      <c r="AF950" s="247"/>
      <c r="AG950" s="247"/>
      <c r="AH950" s="247"/>
      <c r="AI950" s="247"/>
    </row>
    <row r="951" spans="7:35" s="256" customFormat="1" ht="16.5">
      <c r="G951" s="247"/>
      <c r="AD951" s="247"/>
      <c r="AE951" s="247"/>
      <c r="AF951" s="247"/>
      <c r="AG951" s="247"/>
      <c r="AH951" s="247"/>
      <c r="AI951" s="247"/>
    </row>
    <row r="952" spans="7:35" s="256" customFormat="1" ht="16.5">
      <c r="G952" s="247"/>
      <c r="AD952" s="247"/>
      <c r="AE952" s="247"/>
      <c r="AF952" s="247"/>
      <c r="AG952" s="247"/>
      <c r="AH952" s="247"/>
      <c r="AI952" s="247"/>
    </row>
    <row r="953" spans="7:35" s="256" customFormat="1" ht="16.5">
      <c r="G953" s="247"/>
      <c r="AD953" s="247"/>
      <c r="AE953" s="247"/>
      <c r="AF953" s="247"/>
      <c r="AG953" s="247"/>
      <c r="AH953" s="247"/>
      <c r="AI953" s="247"/>
    </row>
    <row r="954" spans="7:35" s="256" customFormat="1" ht="16.5">
      <c r="G954" s="247"/>
      <c r="AD954" s="247"/>
      <c r="AE954" s="247"/>
      <c r="AF954" s="247"/>
      <c r="AG954" s="247"/>
      <c r="AH954" s="247"/>
      <c r="AI954" s="247"/>
    </row>
    <row r="955" spans="7:35" s="256" customFormat="1" ht="16.5">
      <c r="G955" s="247"/>
      <c r="AD955" s="247"/>
      <c r="AE955" s="247"/>
      <c r="AF955" s="247"/>
      <c r="AG955" s="247"/>
      <c r="AH955" s="247"/>
      <c r="AI955" s="247"/>
    </row>
    <row r="956" spans="7:35" s="256" customFormat="1" ht="16.5">
      <c r="G956" s="247"/>
      <c r="AD956" s="247"/>
      <c r="AE956" s="247"/>
      <c r="AF956" s="247"/>
      <c r="AG956" s="247"/>
      <c r="AH956" s="247"/>
      <c r="AI956" s="247"/>
    </row>
    <row r="957" spans="7:35" s="256" customFormat="1" ht="16.5">
      <c r="G957" s="247"/>
      <c r="AD957" s="247"/>
      <c r="AE957" s="247"/>
      <c r="AF957" s="247"/>
      <c r="AG957" s="247"/>
      <c r="AH957" s="247"/>
      <c r="AI957" s="247"/>
    </row>
    <row r="958" spans="7:35" s="256" customFormat="1" ht="16.5">
      <c r="G958" s="247"/>
      <c r="AD958" s="247"/>
      <c r="AE958" s="247"/>
      <c r="AF958" s="247"/>
      <c r="AG958" s="247"/>
      <c r="AH958" s="247"/>
      <c r="AI958" s="247"/>
    </row>
    <row r="959" spans="7:35" s="256" customFormat="1" ht="16.5">
      <c r="G959" s="247"/>
      <c r="AD959" s="247"/>
      <c r="AE959" s="247"/>
      <c r="AF959" s="247"/>
      <c r="AG959" s="247"/>
      <c r="AH959" s="247"/>
      <c r="AI959" s="247"/>
    </row>
    <row r="960" spans="7:35" s="256" customFormat="1" ht="16.5">
      <c r="G960" s="247"/>
      <c r="AD960" s="247"/>
      <c r="AE960" s="247"/>
      <c r="AF960" s="247"/>
      <c r="AG960" s="247"/>
      <c r="AH960" s="247"/>
      <c r="AI960" s="247"/>
    </row>
    <row r="961" spans="7:35" s="256" customFormat="1" ht="16.5">
      <c r="G961" s="247"/>
      <c r="AD961" s="247"/>
      <c r="AE961" s="247"/>
      <c r="AF961" s="247"/>
      <c r="AG961" s="247"/>
      <c r="AH961" s="247"/>
      <c r="AI961" s="247"/>
    </row>
    <row r="962" spans="7:35" s="256" customFormat="1" ht="16.5">
      <c r="G962" s="247"/>
      <c r="AD962" s="247"/>
      <c r="AE962" s="247"/>
      <c r="AF962" s="247"/>
      <c r="AG962" s="247"/>
      <c r="AH962" s="247"/>
      <c r="AI962" s="247"/>
    </row>
    <row r="963" spans="7:35" s="256" customFormat="1" ht="16.5">
      <c r="G963" s="247"/>
      <c r="AD963" s="247"/>
      <c r="AE963" s="247"/>
      <c r="AF963" s="247"/>
      <c r="AG963" s="247"/>
      <c r="AH963" s="247"/>
      <c r="AI963" s="247"/>
    </row>
    <row r="964" spans="7:35" s="256" customFormat="1" ht="16.5">
      <c r="G964" s="247"/>
      <c r="AD964" s="247"/>
      <c r="AE964" s="247"/>
      <c r="AF964" s="247"/>
      <c r="AG964" s="247"/>
      <c r="AH964" s="247"/>
      <c r="AI964" s="247"/>
    </row>
    <row r="965" spans="7:35" s="256" customFormat="1" ht="16.5">
      <c r="G965" s="247"/>
      <c r="AD965" s="247"/>
      <c r="AE965" s="247"/>
      <c r="AF965" s="247"/>
      <c r="AG965" s="247"/>
      <c r="AH965" s="247"/>
      <c r="AI965" s="247"/>
    </row>
    <row r="966" spans="7:35" s="256" customFormat="1" ht="16.5">
      <c r="G966" s="247"/>
      <c r="AD966" s="247"/>
      <c r="AE966" s="247"/>
      <c r="AF966" s="247"/>
      <c r="AG966" s="247"/>
      <c r="AH966" s="247"/>
      <c r="AI966" s="247"/>
    </row>
    <row r="967" spans="7:35" s="256" customFormat="1" ht="16.5">
      <c r="G967" s="247"/>
      <c r="AD967" s="247"/>
      <c r="AE967" s="247"/>
      <c r="AF967" s="247"/>
      <c r="AG967" s="247"/>
      <c r="AH967" s="247"/>
      <c r="AI967" s="247"/>
    </row>
    <row r="968" spans="7:35" s="256" customFormat="1" ht="16.5">
      <c r="G968" s="247"/>
      <c r="AD968" s="247"/>
      <c r="AE968" s="247"/>
      <c r="AF968" s="247"/>
      <c r="AG968" s="247"/>
      <c r="AH968" s="247"/>
      <c r="AI968" s="247"/>
    </row>
    <row r="969" spans="7:35" s="256" customFormat="1" ht="16.5">
      <c r="G969" s="247"/>
      <c r="AD969" s="247"/>
      <c r="AE969" s="247"/>
      <c r="AF969" s="247"/>
      <c r="AG969" s="247"/>
      <c r="AH969" s="247"/>
      <c r="AI969" s="247"/>
    </row>
    <row r="970" spans="7:35" s="256" customFormat="1" ht="16.5">
      <c r="G970" s="247"/>
      <c r="AD970" s="247"/>
      <c r="AE970" s="247"/>
      <c r="AF970" s="247"/>
      <c r="AG970" s="247"/>
      <c r="AH970" s="247"/>
      <c r="AI970" s="247"/>
    </row>
    <row r="971" spans="7:35" s="256" customFormat="1" ht="16.5">
      <c r="G971" s="247"/>
      <c r="AD971" s="247"/>
      <c r="AE971" s="247"/>
      <c r="AF971" s="247"/>
      <c r="AG971" s="247"/>
      <c r="AH971" s="247"/>
      <c r="AI971" s="247"/>
    </row>
    <row r="972" spans="7:35" s="256" customFormat="1" ht="16.5">
      <c r="G972" s="247"/>
      <c r="AD972" s="247"/>
      <c r="AE972" s="247"/>
      <c r="AF972" s="247"/>
      <c r="AG972" s="247"/>
      <c r="AH972" s="247"/>
      <c r="AI972" s="247"/>
    </row>
    <row r="973" spans="7:35" s="256" customFormat="1" ht="16.5">
      <c r="G973" s="247"/>
      <c r="AD973" s="247"/>
      <c r="AE973" s="247"/>
      <c r="AF973" s="247"/>
      <c r="AG973" s="247"/>
      <c r="AH973" s="247"/>
      <c r="AI973" s="247"/>
    </row>
    <row r="974" spans="7:35" s="256" customFormat="1" ht="16.5">
      <c r="G974" s="247"/>
      <c r="AD974" s="247"/>
      <c r="AE974" s="247"/>
      <c r="AF974" s="247"/>
      <c r="AG974" s="247"/>
      <c r="AH974" s="247"/>
      <c r="AI974" s="247"/>
    </row>
    <row r="975" spans="7:35" s="256" customFormat="1" ht="16.5">
      <c r="G975" s="247"/>
      <c r="AD975" s="247"/>
      <c r="AE975" s="247"/>
      <c r="AF975" s="247"/>
      <c r="AG975" s="247"/>
      <c r="AH975" s="247"/>
      <c r="AI975" s="247"/>
    </row>
    <row r="976" spans="7:35" s="256" customFormat="1" ht="16.5">
      <c r="G976" s="247"/>
      <c r="AD976" s="247"/>
      <c r="AE976" s="247"/>
      <c r="AF976" s="247"/>
      <c r="AG976" s="247"/>
      <c r="AH976" s="247"/>
      <c r="AI976" s="247"/>
    </row>
    <row r="977" spans="7:35" s="256" customFormat="1" ht="16.5">
      <c r="G977" s="247"/>
      <c r="AD977" s="247"/>
      <c r="AE977" s="247"/>
      <c r="AF977" s="247"/>
      <c r="AG977" s="247"/>
      <c r="AH977" s="247"/>
      <c r="AI977" s="247"/>
    </row>
    <row r="978" spans="7:35" s="256" customFormat="1" ht="16.5">
      <c r="G978" s="247"/>
      <c r="AD978" s="247"/>
      <c r="AE978" s="247"/>
      <c r="AF978" s="247"/>
      <c r="AG978" s="247"/>
      <c r="AH978" s="247"/>
      <c r="AI978" s="247"/>
    </row>
    <row r="979" spans="7:35" s="256" customFormat="1" ht="16.5">
      <c r="G979" s="247"/>
      <c r="AD979" s="247"/>
      <c r="AE979" s="247"/>
      <c r="AF979" s="247"/>
      <c r="AG979" s="247"/>
      <c r="AH979" s="247"/>
      <c r="AI979" s="247"/>
    </row>
    <row r="980" spans="7:35" s="256" customFormat="1" ht="16.5">
      <c r="G980" s="247"/>
      <c r="AD980" s="247"/>
      <c r="AE980" s="247"/>
      <c r="AF980" s="247"/>
      <c r="AG980" s="247"/>
      <c r="AH980" s="247"/>
      <c r="AI980" s="247"/>
    </row>
    <row r="981" spans="7:35" s="256" customFormat="1" ht="16.5">
      <c r="G981" s="247"/>
      <c r="AD981" s="247"/>
      <c r="AE981" s="247"/>
      <c r="AF981" s="247"/>
      <c r="AG981" s="247"/>
      <c r="AH981" s="247"/>
      <c r="AI981" s="247"/>
    </row>
    <row r="982" spans="7:35" s="256" customFormat="1" ht="16.5">
      <c r="G982" s="247"/>
      <c r="AD982" s="247"/>
      <c r="AE982" s="247"/>
      <c r="AF982" s="247"/>
      <c r="AG982" s="247"/>
      <c r="AH982" s="247"/>
      <c r="AI982" s="247"/>
    </row>
    <row r="983" spans="7:35" s="256" customFormat="1" ht="16.5">
      <c r="G983" s="247"/>
      <c r="AD983" s="247"/>
      <c r="AE983" s="247"/>
      <c r="AF983" s="247"/>
      <c r="AG983" s="247"/>
      <c r="AH983" s="247"/>
      <c r="AI983" s="247"/>
    </row>
    <row r="984" spans="7:35" s="256" customFormat="1" ht="16.5">
      <c r="G984" s="247"/>
      <c r="AD984" s="247"/>
      <c r="AE984" s="247"/>
      <c r="AF984" s="247"/>
      <c r="AG984" s="247"/>
      <c r="AH984" s="247"/>
      <c r="AI984" s="247"/>
    </row>
    <row r="985" spans="7:35" s="256" customFormat="1" ht="16.5">
      <c r="G985" s="247"/>
      <c r="AD985" s="247"/>
      <c r="AE985" s="247"/>
      <c r="AF985" s="247"/>
      <c r="AG985" s="247"/>
      <c r="AH985" s="247"/>
      <c r="AI985" s="247"/>
    </row>
    <row r="986" spans="7:35" s="256" customFormat="1" ht="16.5">
      <c r="G986" s="247"/>
      <c r="AD986" s="247"/>
      <c r="AE986" s="247"/>
      <c r="AF986" s="247"/>
      <c r="AG986" s="247"/>
      <c r="AH986" s="247"/>
      <c r="AI986" s="247"/>
    </row>
    <row r="987" spans="7:35" s="256" customFormat="1" ht="16.5">
      <c r="G987" s="247"/>
      <c r="AD987" s="247"/>
      <c r="AE987" s="247"/>
      <c r="AF987" s="247"/>
      <c r="AG987" s="247"/>
      <c r="AH987" s="247"/>
      <c r="AI987" s="247"/>
    </row>
    <row r="988" spans="7:35" s="256" customFormat="1" ht="16.5">
      <c r="G988" s="247"/>
      <c r="AD988" s="247"/>
      <c r="AE988" s="247"/>
      <c r="AF988" s="247"/>
      <c r="AG988" s="247"/>
      <c r="AH988" s="247"/>
      <c r="AI988" s="247"/>
    </row>
    <row r="989" spans="7:35" s="256" customFormat="1" ht="16.5">
      <c r="G989" s="247"/>
      <c r="AD989" s="247"/>
      <c r="AE989" s="247"/>
      <c r="AF989" s="247"/>
      <c r="AG989" s="247"/>
      <c r="AH989" s="247"/>
      <c r="AI989" s="247"/>
    </row>
    <row r="990" spans="7:35" s="256" customFormat="1" ht="16.5">
      <c r="G990" s="247"/>
      <c r="AD990" s="247"/>
      <c r="AE990" s="247"/>
      <c r="AF990" s="247"/>
      <c r="AG990" s="247"/>
      <c r="AH990" s="247"/>
      <c r="AI990" s="247"/>
    </row>
    <row r="991" spans="7:35" s="256" customFormat="1" ht="16.5">
      <c r="G991" s="247"/>
      <c r="AD991" s="247"/>
      <c r="AE991" s="247"/>
      <c r="AF991" s="247"/>
      <c r="AG991" s="247"/>
      <c r="AH991" s="247"/>
      <c r="AI991" s="247"/>
    </row>
    <row r="992" spans="7:35" s="256" customFormat="1" ht="16.5">
      <c r="G992" s="247"/>
      <c r="AD992" s="247"/>
      <c r="AE992" s="247"/>
      <c r="AF992" s="247"/>
      <c r="AG992" s="247"/>
      <c r="AH992" s="247"/>
      <c r="AI992" s="247"/>
    </row>
    <row r="993" spans="7:35" s="256" customFormat="1" ht="16.5">
      <c r="G993" s="247"/>
      <c r="AD993" s="247"/>
      <c r="AE993" s="247"/>
      <c r="AF993" s="247"/>
      <c r="AG993" s="247"/>
      <c r="AH993" s="247"/>
      <c r="AI993" s="247"/>
    </row>
    <row r="994" spans="7:35" s="256" customFormat="1" ht="16.5">
      <c r="G994" s="247"/>
      <c r="AD994" s="247"/>
      <c r="AE994" s="247"/>
      <c r="AF994" s="247"/>
      <c r="AG994" s="247"/>
      <c r="AH994" s="247"/>
      <c r="AI994" s="247"/>
    </row>
    <row r="995" spans="7:35" s="256" customFormat="1" ht="16.5">
      <c r="G995" s="247"/>
      <c r="AD995" s="247"/>
      <c r="AE995" s="247"/>
      <c r="AF995" s="247"/>
      <c r="AG995" s="247"/>
      <c r="AH995" s="247"/>
      <c r="AI995" s="247"/>
    </row>
    <row r="996" spans="7:35" s="256" customFormat="1" ht="16.5">
      <c r="G996" s="247"/>
      <c r="AD996" s="247"/>
      <c r="AE996" s="247"/>
      <c r="AF996" s="247"/>
      <c r="AG996" s="247"/>
      <c r="AH996" s="247"/>
      <c r="AI996" s="247"/>
    </row>
    <row r="997" spans="7:35" s="256" customFormat="1" ht="16.5">
      <c r="G997" s="247"/>
      <c r="AD997" s="247"/>
      <c r="AE997" s="247"/>
      <c r="AF997" s="247"/>
      <c r="AG997" s="247"/>
      <c r="AH997" s="247"/>
      <c r="AI997" s="247"/>
    </row>
    <row r="998" spans="7:35" s="256" customFormat="1" ht="16.5">
      <c r="G998" s="247"/>
      <c r="AD998" s="247"/>
      <c r="AE998" s="247"/>
      <c r="AF998" s="247"/>
      <c r="AG998" s="247"/>
      <c r="AH998" s="247"/>
      <c r="AI998" s="247"/>
    </row>
    <row r="999" spans="7:35" s="256" customFormat="1" ht="16.5">
      <c r="G999" s="247"/>
      <c r="AD999" s="247"/>
      <c r="AE999" s="247"/>
      <c r="AF999" s="247"/>
      <c r="AG999" s="247"/>
      <c r="AH999" s="247"/>
      <c r="AI999" s="247"/>
    </row>
    <row r="1000" spans="7:35" s="256" customFormat="1" ht="16.5">
      <c r="G1000" s="247"/>
      <c r="AD1000" s="247"/>
      <c r="AE1000" s="247"/>
      <c r="AF1000" s="247"/>
      <c r="AG1000" s="247"/>
      <c r="AH1000" s="247"/>
      <c r="AI1000" s="247"/>
    </row>
    <row r="1001" spans="7:35" s="256" customFormat="1" ht="16.5">
      <c r="G1001" s="247"/>
      <c r="AD1001" s="247"/>
      <c r="AE1001" s="247"/>
      <c r="AF1001" s="247"/>
      <c r="AG1001" s="247"/>
      <c r="AH1001" s="247"/>
      <c r="AI1001" s="247"/>
    </row>
    <row r="1002" spans="7:35" s="256" customFormat="1" ht="16.5">
      <c r="G1002" s="247"/>
      <c r="AD1002" s="247"/>
      <c r="AE1002" s="247"/>
      <c r="AF1002" s="247"/>
      <c r="AG1002" s="247"/>
      <c r="AH1002" s="247"/>
      <c r="AI1002" s="247"/>
    </row>
    <row r="1003" spans="7:35" s="256" customFormat="1" ht="16.5">
      <c r="G1003" s="247"/>
      <c r="AD1003" s="247"/>
      <c r="AE1003" s="247"/>
      <c r="AF1003" s="247"/>
      <c r="AG1003" s="247"/>
      <c r="AH1003" s="247"/>
      <c r="AI1003" s="247"/>
    </row>
    <row r="1004" spans="7:35" s="256" customFormat="1" ht="16.5">
      <c r="G1004" s="247"/>
      <c r="AD1004" s="247"/>
      <c r="AE1004" s="247"/>
      <c r="AF1004" s="247"/>
      <c r="AG1004" s="247"/>
      <c r="AH1004" s="247"/>
      <c r="AI1004" s="247"/>
    </row>
    <row r="1005" spans="7:35" s="256" customFormat="1" ht="16.5">
      <c r="G1005" s="247"/>
      <c r="AD1005" s="247"/>
      <c r="AE1005" s="247"/>
      <c r="AF1005" s="247"/>
      <c r="AG1005" s="247"/>
      <c r="AH1005" s="247"/>
      <c r="AI1005" s="247"/>
    </row>
    <row r="1006" spans="7:35" s="256" customFormat="1" ht="16.5">
      <c r="G1006" s="247"/>
      <c r="AD1006" s="247"/>
      <c r="AE1006" s="247"/>
      <c r="AF1006" s="247"/>
      <c r="AG1006" s="247"/>
      <c r="AH1006" s="247"/>
      <c r="AI1006" s="247"/>
    </row>
    <row r="1007" spans="7:35" s="256" customFormat="1" ht="16.5">
      <c r="G1007" s="247"/>
      <c r="AD1007" s="247"/>
      <c r="AE1007" s="247"/>
      <c r="AF1007" s="247"/>
      <c r="AG1007" s="247"/>
      <c r="AH1007" s="247"/>
      <c r="AI1007" s="247"/>
    </row>
    <row r="1008" spans="7:35" s="256" customFormat="1" ht="16.5">
      <c r="G1008" s="247"/>
      <c r="AD1008" s="247"/>
      <c r="AE1008" s="247"/>
      <c r="AF1008" s="247"/>
      <c r="AG1008" s="247"/>
      <c r="AH1008" s="247"/>
      <c r="AI1008" s="247"/>
    </row>
    <row r="1009" spans="7:35" s="256" customFormat="1" ht="16.5">
      <c r="G1009" s="247"/>
      <c r="AD1009" s="247"/>
      <c r="AE1009" s="247"/>
      <c r="AF1009" s="247"/>
      <c r="AG1009" s="247"/>
      <c r="AH1009" s="247"/>
      <c r="AI1009" s="247"/>
    </row>
    <row r="1010" spans="7:35" s="256" customFormat="1" ht="16.5">
      <c r="G1010" s="247"/>
      <c r="AD1010" s="247"/>
      <c r="AE1010" s="247"/>
      <c r="AF1010" s="247"/>
      <c r="AG1010" s="247"/>
      <c r="AH1010" s="247"/>
      <c r="AI1010" s="247"/>
    </row>
    <row r="1011" spans="7:35" s="256" customFormat="1" ht="16.5">
      <c r="G1011" s="247"/>
      <c r="AD1011" s="247"/>
      <c r="AE1011" s="247"/>
      <c r="AF1011" s="247"/>
      <c r="AG1011" s="247"/>
      <c r="AH1011" s="247"/>
      <c r="AI1011" s="247"/>
    </row>
    <row r="1012" spans="7:35" s="256" customFormat="1" ht="16.5">
      <c r="G1012" s="247"/>
      <c r="AD1012" s="247"/>
      <c r="AE1012" s="247"/>
      <c r="AF1012" s="247"/>
      <c r="AG1012" s="247"/>
      <c r="AH1012" s="247"/>
      <c r="AI1012" s="247"/>
    </row>
    <row r="1013" spans="7:35" s="256" customFormat="1" ht="16.5">
      <c r="G1013" s="247"/>
      <c r="AD1013" s="247"/>
      <c r="AE1013" s="247"/>
      <c r="AF1013" s="247"/>
      <c r="AG1013" s="247"/>
      <c r="AH1013" s="247"/>
      <c r="AI1013" s="247"/>
    </row>
    <row r="1014" spans="7:35" s="256" customFormat="1" ht="16.5">
      <c r="G1014" s="247"/>
      <c r="AD1014" s="247"/>
      <c r="AE1014" s="247"/>
      <c r="AF1014" s="247"/>
      <c r="AG1014" s="247"/>
      <c r="AH1014" s="247"/>
      <c r="AI1014" s="247"/>
    </row>
    <row r="1015" spans="7:35" s="256" customFormat="1" ht="16.5">
      <c r="G1015" s="247"/>
      <c r="AD1015" s="247"/>
      <c r="AE1015" s="247"/>
      <c r="AF1015" s="247"/>
      <c r="AG1015" s="247"/>
      <c r="AH1015" s="247"/>
      <c r="AI1015" s="247"/>
    </row>
    <row r="1016" spans="7:35" s="256" customFormat="1" ht="16.5">
      <c r="G1016" s="247"/>
      <c r="AD1016" s="247"/>
      <c r="AE1016" s="247"/>
      <c r="AF1016" s="247"/>
      <c r="AG1016" s="247"/>
      <c r="AH1016" s="247"/>
      <c r="AI1016" s="247"/>
    </row>
    <row r="1017" spans="7:35" s="256" customFormat="1" ht="16.5">
      <c r="G1017" s="247"/>
      <c r="AD1017" s="247"/>
      <c r="AE1017" s="247"/>
      <c r="AF1017" s="247"/>
      <c r="AG1017" s="247"/>
      <c r="AH1017" s="247"/>
      <c r="AI1017" s="247"/>
    </row>
    <row r="1018" spans="7:35" s="256" customFormat="1" ht="16.5">
      <c r="G1018" s="247"/>
      <c r="AD1018" s="247"/>
      <c r="AE1018" s="247"/>
      <c r="AF1018" s="247"/>
      <c r="AG1018" s="247"/>
      <c r="AH1018" s="247"/>
      <c r="AI1018" s="247"/>
    </row>
    <row r="1019" spans="7:35" s="256" customFormat="1" ht="16.5">
      <c r="G1019" s="247"/>
      <c r="AD1019" s="247"/>
      <c r="AE1019" s="247"/>
      <c r="AF1019" s="247"/>
      <c r="AG1019" s="247"/>
      <c r="AH1019" s="247"/>
      <c r="AI1019" s="247"/>
    </row>
    <row r="1020" spans="7:35" s="256" customFormat="1" ht="16.5">
      <c r="G1020" s="247"/>
      <c r="AD1020" s="247"/>
      <c r="AE1020" s="247"/>
      <c r="AF1020" s="247"/>
      <c r="AG1020" s="247"/>
      <c r="AH1020" s="247"/>
      <c r="AI1020" s="247"/>
    </row>
    <row r="1021" spans="7:35" s="256" customFormat="1" ht="16.5">
      <c r="G1021" s="247"/>
      <c r="AD1021" s="247"/>
      <c r="AE1021" s="247"/>
      <c r="AF1021" s="247"/>
      <c r="AG1021" s="247"/>
      <c r="AH1021" s="247"/>
      <c r="AI1021" s="247"/>
    </row>
    <row r="1022" spans="7:35" s="256" customFormat="1" ht="16.5">
      <c r="G1022" s="247"/>
      <c r="AD1022" s="247"/>
      <c r="AE1022" s="247"/>
      <c r="AF1022" s="247"/>
      <c r="AG1022" s="247"/>
      <c r="AH1022" s="247"/>
      <c r="AI1022" s="247"/>
    </row>
    <row r="1023" spans="7:35" s="256" customFormat="1" ht="16.5">
      <c r="G1023" s="247"/>
      <c r="AD1023" s="247"/>
      <c r="AE1023" s="247"/>
      <c r="AF1023" s="247"/>
      <c r="AG1023" s="247"/>
      <c r="AH1023" s="247"/>
      <c r="AI1023" s="247"/>
    </row>
    <row r="1024" spans="7:35" s="256" customFormat="1" ht="16.5">
      <c r="G1024" s="247"/>
      <c r="AD1024" s="247"/>
      <c r="AE1024" s="247"/>
      <c r="AF1024" s="247"/>
      <c r="AG1024" s="247"/>
      <c r="AH1024" s="247"/>
      <c r="AI1024" s="247"/>
    </row>
    <row r="1025" spans="7:35" s="256" customFormat="1" ht="16.5">
      <c r="G1025" s="247"/>
      <c r="AD1025" s="247"/>
      <c r="AE1025" s="247"/>
      <c r="AF1025" s="247"/>
      <c r="AG1025" s="247"/>
      <c r="AH1025" s="247"/>
      <c r="AI1025" s="247"/>
    </row>
    <row r="1026" spans="7:35" s="256" customFormat="1" ht="16.5">
      <c r="G1026" s="247"/>
      <c r="AD1026" s="247"/>
      <c r="AE1026" s="247"/>
      <c r="AF1026" s="247"/>
      <c r="AG1026" s="247"/>
      <c r="AH1026" s="247"/>
      <c r="AI1026" s="247"/>
    </row>
    <row r="1027" spans="7:35" s="256" customFormat="1" ht="16.5">
      <c r="G1027" s="247"/>
      <c r="AD1027" s="247"/>
      <c r="AE1027" s="247"/>
      <c r="AF1027" s="247"/>
      <c r="AG1027" s="247"/>
      <c r="AH1027" s="247"/>
      <c r="AI1027" s="247"/>
    </row>
    <row r="1028" spans="7:35" s="256" customFormat="1" ht="16.5">
      <c r="G1028" s="247"/>
      <c r="AD1028" s="247"/>
      <c r="AE1028" s="247"/>
      <c r="AF1028" s="247"/>
      <c r="AG1028" s="247"/>
      <c r="AH1028" s="247"/>
      <c r="AI1028" s="247"/>
    </row>
    <row r="1029" spans="7:35" s="256" customFormat="1" ht="16.5">
      <c r="G1029" s="247"/>
      <c r="AD1029" s="247"/>
      <c r="AE1029" s="247"/>
      <c r="AF1029" s="247"/>
      <c r="AG1029" s="247"/>
      <c r="AH1029" s="247"/>
      <c r="AI1029" s="247"/>
    </row>
    <row r="1030" spans="7:35" s="256" customFormat="1" ht="16.5">
      <c r="G1030" s="247"/>
      <c r="AD1030" s="247"/>
      <c r="AE1030" s="247"/>
      <c r="AF1030" s="247"/>
      <c r="AG1030" s="247"/>
      <c r="AH1030" s="247"/>
      <c r="AI1030" s="247"/>
    </row>
    <row r="1031" spans="7:35" s="256" customFormat="1" ht="16.5">
      <c r="G1031" s="247"/>
      <c r="AD1031" s="247"/>
      <c r="AE1031" s="247"/>
      <c r="AF1031" s="247"/>
      <c r="AG1031" s="247"/>
      <c r="AH1031" s="247"/>
      <c r="AI1031" s="247"/>
    </row>
    <row r="1032" spans="7:35" s="256" customFormat="1" ht="16.5">
      <c r="G1032" s="247"/>
      <c r="AD1032" s="247"/>
      <c r="AE1032" s="247"/>
      <c r="AF1032" s="247"/>
      <c r="AG1032" s="247"/>
      <c r="AH1032" s="247"/>
      <c r="AI1032" s="247"/>
    </row>
    <row r="1033" spans="7:35" s="256" customFormat="1" ht="16.5">
      <c r="G1033" s="247"/>
      <c r="AD1033" s="247"/>
      <c r="AE1033" s="247"/>
      <c r="AF1033" s="247"/>
      <c r="AG1033" s="247"/>
      <c r="AH1033" s="247"/>
      <c r="AI1033" s="247"/>
    </row>
    <row r="1034" spans="7:35" s="256" customFormat="1" ht="16.5">
      <c r="G1034" s="247"/>
      <c r="AD1034" s="247"/>
      <c r="AE1034" s="247"/>
      <c r="AF1034" s="247"/>
      <c r="AG1034" s="247"/>
      <c r="AH1034" s="247"/>
      <c r="AI1034" s="247"/>
    </row>
    <row r="1035" spans="7:35" s="256" customFormat="1" ht="16.5">
      <c r="G1035" s="247"/>
      <c r="AD1035" s="247"/>
      <c r="AE1035" s="247"/>
      <c r="AF1035" s="247"/>
      <c r="AG1035" s="247"/>
      <c r="AH1035" s="247"/>
      <c r="AI1035" s="247"/>
    </row>
    <row r="1036" spans="7:35" s="256" customFormat="1" ht="16.5">
      <c r="G1036" s="247"/>
      <c r="AD1036" s="247"/>
      <c r="AE1036" s="247"/>
      <c r="AF1036" s="247"/>
      <c r="AG1036" s="247"/>
      <c r="AH1036" s="247"/>
      <c r="AI1036" s="247"/>
    </row>
    <row r="1037" spans="7:35" s="256" customFormat="1" ht="16.5">
      <c r="G1037" s="247"/>
      <c r="AD1037" s="247"/>
      <c r="AE1037" s="247"/>
      <c r="AF1037" s="247"/>
      <c r="AG1037" s="247"/>
      <c r="AH1037" s="247"/>
      <c r="AI1037" s="247"/>
    </row>
    <row r="1038" spans="7:35" s="256" customFormat="1" ht="16.5">
      <c r="G1038" s="247"/>
      <c r="AD1038" s="247"/>
      <c r="AE1038" s="247"/>
      <c r="AF1038" s="247"/>
      <c r="AG1038" s="247"/>
      <c r="AH1038" s="247"/>
      <c r="AI1038" s="247"/>
    </row>
    <row r="1039" spans="7:35" s="256" customFormat="1" ht="16.5">
      <c r="G1039" s="247"/>
      <c r="AD1039" s="247"/>
      <c r="AE1039" s="247"/>
      <c r="AF1039" s="247"/>
      <c r="AG1039" s="247"/>
      <c r="AH1039" s="247"/>
      <c r="AI1039" s="247"/>
    </row>
    <row r="1040" spans="7:35" s="256" customFormat="1" ht="16.5">
      <c r="G1040" s="247"/>
      <c r="AD1040" s="247"/>
      <c r="AE1040" s="247"/>
      <c r="AF1040" s="247"/>
      <c r="AG1040" s="247"/>
      <c r="AH1040" s="247"/>
      <c r="AI1040" s="247"/>
    </row>
    <row r="1041" spans="7:35" s="256" customFormat="1" ht="16.5">
      <c r="G1041" s="247"/>
      <c r="AD1041" s="247"/>
      <c r="AE1041" s="247"/>
      <c r="AF1041" s="247"/>
      <c r="AG1041" s="247"/>
      <c r="AH1041" s="247"/>
      <c r="AI1041" s="247"/>
    </row>
    <row r="1042" spans="7:35" s="256" customFormat="1" ht="16.5">
      <c r="G1042" s="247"/>
      <c r="AD1042" s="247"/>
      <c r="AE1042" s="247"/>
      <c r="AF1042" s="247"/>
      <c r="AG1042" s="247"/>
      <c r="AH1042" s="247"/>
      <c r="AI1042" s="247"/>
    </row>
    <row r="1043" spans="7:35" s="256" customFormat="1" ht="16.5">
      <c r="G1043" s="247"/>
      <c r="AD1043" s="247"/>
      <c r="AE1043" s="247"/>
      <c r="AF1043" s="247"/>
      <c r="AG1043" s="247"/>
      <c r="AH1043" s="247"/>
      <c r="AI1043" s="247"/>
    </row>
    <row r="1044" spans="7:35" s="256" customFormat="1" ht="16.5">
      <c r="G1044" s="247"/>
      <c r="AD1044" s="247"/>
      <c r="AE1044" s="247"/>
      <c r="AF1044" s="247"/>
      <c r="AG1044" s="247"/>
      <c r="AH1044" s="247"/>
      <c r="AI1044" s="247"/>
    </row>
    <row r="1045" spans="7:35" s="256" customFormat="1" ht="16.5">
      <c r="G1045" s="247"/>
      <c r="AD1045" s="247"/>
      <c r="AE1045" s="247"/>
      <c r="AF1045" s="247"/>
      <c r="AG1045" s="247"/>
      <c r="AH1045" s="247"/>
      <c r="AI1045" s="247"/>
    </row>
    <row r="1046" spans="7:35" s="256" customFormat="1" ht="16.5">
      <c r="G1046" s="247"/>
      <c r="AD1046" s="247"/>
      <c r="AE1046" s="247"/>
      <c r="AF1046" s="247"/>
      <c r="AG1046" s="247"/>
      <c r="AH1046" s="247"/>
      <c r="AI1046" s="247"/>
    </row>
    <row r="1047" spans="7:35" s="256" customFormat="1" ht="16.5">
      <c r="G1047" s="247"/>
      <c r="AD1047" s="247"/>
      <c r="AE1047" s="247"/>
      <c r="AF1047" s="247"/>
      <c r="AG1047" s="247"/>
      <c r="AH1047" s="247"/>
      <c r="AI1047" s="247"/>
    </row>
    <row r="1048" spans="7:35" s="256" customFormat="1" ht="16.5">
      <c r="G1048" s="247"/>
      <c r="AD1048" s="247"/>
      <c r="AE1048" s="247"/>
      <c r="AF1048" s="247"/>
      <c r="AG1048" s="247"/>
      <c r="AH1048" s="247"/>
      <c r="AI1048" s="247"/>
    </row>
    <row r="1049" spans="7:35" s="256" customFormat="1" ht="16.5">
      <c r="G1049" s="247"/>
      <c r="AD1049" s="247"/>
      <c r="AE1049" s="247"/>
      <c r="AF1049" s="247"/>
      <c r="AG1049" s="247"/>
      <c r="AH1049" s="247"/>
      <c r="AI1049" s="247"/>
    </row>
    <row r="1050" spans="7:35" s="256" customFormat="1" ht="16.5">
      <c r="G1050" s="247"/>
      <c r="AD1050" s="247"/>
      <c r="AE1050" s="247"/>
      <c r="AF1050" s="247"/>
      <c r="AG1050" s="247"/>
      <c r="AH1050" s="247"/>
      <c r="AI1050" s="247"/>
    </row>
    <row r="1051" spans="7:35" s="256" customFormat="1" ht="16.5">
      <c r="G1051" s="247"/>
      <c r="AD1051" s="247"/>
      <c r="AE1051" s="247"/>
      <c r="AF1051" s="247"/>
      <c r="AG1051" s="247"/>
      <c r="AH1051" s="247"/>
      <c r="AI1051" s="247"/>
    </row>
    <row r="1052" spans="7:35" s="256" customFormat="1" ht="16.5">
      <c r="G1052" s="247"/>
      <c r="AD1052" s="247"/>
      <c r="AE1052" s="247"/>
      <c r="AF1052" s="247"/>
      <c r="AG1052" s="247"/>
      <c r="AH1052" s="247"/>
      <c r="AI1052" s="247"/>
    </row>
    <row r="1053" spans="7:35" s="256" customFormat="1" ht="16.5">
      <c r="G1053" s="247"/>
      <c r="AD1053" s="247"/>
      <c r="AE1053" s="247"/>
      <c r="AF1053" s="247"/>
      <c r="AG1053" s="247"/>
      <c r="AH1053" s="247"/>
      <c r="AI1053" s="247"/>
    </row>
    <row r="1054" spans="7:35" s="256" customFormat="1" ht="16.5">
      <c r="G1054" s="247"/>
      <c r="AD1054" s="247"/>
      <c r="AE1054" s="247"/>
      <c r="AF1054" s="247"/>
      <c r="AG1054" s="247"/>
      <c r="AH1054" s="247"/>
      <c r="AI1054" s="247"/>
    </row>
    <row r="1055" spans="7:35" s="256" customFormat="1" ht="16.5">
      <c r="G1055" s="247"/>
      <c r="AD1055" s="247"/>
      <c r="AE1055" s="247"/>
      <c r="AF1055" s="247"/>
      <c r="AG1055" s="247"/>
      <c r="AH1055" s="247"/>
      <c r="AI1055" s="247"/>
    </row>
    <row r="1056" spans="7:35" s="256" customFormat="1" ht="16.5">
      <c r="G1056" s="247"/>
      <c r="AD1056" s="247"/>
      <c r="AE1056" s="247"/>
      <c r="AF1056" s="247"/>
      <c r="AG1056" s="247"/>
      <c r="AH1056" s="247"/>
      <c r="AI1056" s="247"/>
    </row>
    <row r="1057" spans="7:35" s="256" customFormat="1" ht="16.5">
      <c r="G1057" s="247"/>
      <c r="AD1057" s="247"/>
      <c r="AE1057" s="247"/>
      <c r="AF1057" s="247"/>
      <c r="AG1057" s="247"/>
      <c r="AH1057" s="247"/>
      <c r="AI1057" s="247"/>
    </row>
    <row r="1058" spans="7:35" s="256" customFormat="1" ht="16.5">
      <c r="G1058" s="247"/>
      <c r="AD1058" s="247"/>
      <c r="AE1058" s="247"/>
      <c r="AF1058" s="247"/>
      <c r="AG1058" s="247"/>
      <c r="AH1058" s="247"/>
      <c r="AI1058" s="247"/>
    </row>
    <row r="1059" spans="7:35" s="256" customFormat="1" ht="16.5">
      <c r="G1059" s="247"/>
      <c r="AD1059" s="247"/>
      <c r="AE1059" s="247"/>
      <c r="AF1059" s="247"/>
      <c r="AG1059" s="247"/>
      <c r="AH1059" s="247"/>
      <c r="AI1059" s="247"/>
    </row>
    <row r="1060" spans="7:35" s="256" customFormat="1" ht="16.5">
      <c r="G1060" s="247"/>
      <c r="AD1060" s="247"/>
      <c r="AE1060" s="247"/>
      <c r="AF1060" s="247"/>
      <c r="AG1060" s="247"/>
      <c r="AH1060" s="247"/>
      <c r="AI1060" s="247"/>
    </row>
    <row r="1061" spans="7:35" s="256" customFormat="1" ht="16.5">
      <c r="G1061" s="247"/>
      <c r="AD1061" s="247"/>
      <c r="AE1061" s="247"/>
      <c r="AF1061" s="247"/>
      <c r="AG1061" s="247"/>
      <c r="AH1061" s="247"/>
      <c r="AI1061" s="247"/>
    </row>
    <row r="1062" spans="7:35" s="256" customFormat="1" ht="16.5">
      <c r="G1062" s="247"/>
      <c r="AD1062" s="247"/>
      <c r="AE1062" s="247"/>
      <c r="AF1062" s="247"/>
      <c r="AG1062" s="247"/>
      <c r="AH1062" s="247"/>
      <c r="AI1062" s="247"/>
    </row>
    <row r="1063" spans="7:35" s="256" customFormat="1" ht="16.5">
      <c r="G1063" s="247"/>
      <c r="AD1063" s="247"/>
      <c r="AE1063" s="247"/>
      <c r="AF1063" s="247"/>
      <c r="AG1063" s="247"/>
      <c r="AH1063" s="247"/>
      <c r="AI1063" s="247"/>
    </row>
    <row r="1064" spans="7:35" s="256" customFormat="1" ht="16.5">
      <c r="G1064" s="247"/>
      <c r="AD1064" s="247"/>
      <c r="AE1064" s="247"/>
      <c r="AF1064" s="247"/>
      <c r="AG1064" s="247"/>
      <c r="AH1064" s="247"/>
      <c r="AI1064" s="247"/>
    </row>
    <row r="1065" spans="7:35" s="256" customFormat="1" ht="16.5">
      <c r="G1065" s="247"/>
      <c r="AD1065" s="247"/>
      <c r="AE1065" s="247"/>
      <c r="AF1065" s="247"/>
      <c r="AG1065" s="247"/>
      <c r="AH1065" s="247"/>
      <c r="AI1065" s="247"/>
    </row>
    <row r="1066" spans="7:35" s="256" customFormat="1" ht="16.5">
      <c r="G1066" s="247"/>
      <c r="AD1066" s="247"/>
      <c r="AE1066" s="247"/>
      <c r="AF1066" s="247"/>
      <c r="AG1066" s="247"/>
      <c r="AH1066" s="247"/>
      <c r="AI1066" s="247"/>
    </row>
    <row r="1067" spans="7:35" s="256" customFormat="1" ht="16.5">
      <c r="G1067" s="247"/>
      <c r="AD1067" s="247"/>
      <c r="AE1067" s="247"/>
      <c r="AF1067" s="247"/>
      <c r="AG1067" s="247"/>
      <c r="AH1067" s="247"/>
      <c r="AI1067" s="247"/>
    </row>
    <row r="1068" spans="7:35" s="256" customFormat="1" ht="16.5">
      <c r="G1068" s="247"/>
      <c r="AD1068" s="247"/>
      <c r="AE1068" s="247"/>
      <c r="AF1068" s="247"/>
      <c r="AG1068" s="247"/>
      <c r="AH1068" s="247"/>
      <c r="AI1068" s="247"/>
    </row>
    <row r="1069" spans="7:35" s="256" customFormat="1" ht="16.5">
      <c r="G1069" s="247"/>
      <c r="AD1069" s="247"/>
      <c r="AE1069" s="247"/>
      <c r="AF1069" s="247"/>
      <c r="AG1069" s="247"/>
      <c r="AH1069" s="247"/>
      <c r="AI1069" s="247"/>
    </row>
    <row r="1070" spans="7:35" s="256" customFormat="1" ht="16.5">
      <c r="G1070" s="247"/>
      <c r="AD1070" s="247"/>
      <c r="AE1070" s="247"/>
      <c r="AF1070" s="247"/>
      <c r="AG1070" s="247"/>
      <c r="AH1070" s="247"/>
      <c r="AI1070" s="247"/>
    </row>
    <row r="1071" spans="7:35" s="256" customFormat="1" ht="16.5">
      <c r="G1071" s="247"/>
      <c r="AD1071" s="247"/>
      <c r="AE1071" s="247"/>
      <c r="AF1071" s="247"/>
      <c r="AG1071" s="247"/>
      <c r="AH1071" s="247"/>
      <c r="AI1071" s="247"/>
    </row>
    <row r="1072" spans="7:35" s="256" customFormat="1" ht="16.5">
      <c r="G1072" s="247"/>
      <c r="AD1072" s="247"/>
      <c r="AE1072" s="247"/>
      <c r="AF1072" s="247"/>
      <c r="AG1072" s="247"/>
      <c r="AH1072" s="247"/>
      <c r="AI1072" s="247"/>
    </row>
    <row r="1073" spans="7:35" s="256" customFormat="1" ht="16.5">
      <c r="G1073" s="247"/>
      <c r="AD1073" s="247"/>
      <c r="AE1073" s="247"/>
      <c r="AF1073" s="247"/>
      <c r="AG1073" s="247"/>
      <c r="AH1073" s="247"/>
      <c r="AI1073" s="247"/>
    </row>
    <row r="1074" spans="7:35" s="256" customFormat="1" ht="16.5">
      <c r="G1074" s="247"/>
      <c r="AD1074" s="247"/>
      <c r="AE1074" s="247"/>
      <c r="AF1074" s="247"/>
      <c r="AG1074" s="247"/>
      <c r="AH1074" s="247"/>
      <c r="AI1074" s="247"/>
    </row>
    <row r="1075" spans="7:35" s="256" customFormat="1" ht="16.5">
      <c r="G1075" s="247"/>
      <c r="AD1075" s="247"/>
      <c r="AE1075" s="247"/>
      <c r="AF1075" s="247"/>
      <c r="AG1075" s="247"/>
      <c r="AH1075" s="247"/>
      <c r="AI1075" s="247"/>
    </row>
    <row r="1076" spans="7:35" s="256" customFormat="1" ht="16.5">
      <c r="G1076" s="247"/>
      <c r="AD1076" s="247"/>
      <c r="AE1076" s="247"/>
      <c r="AF1076" s="247"/>
      <c r="AG1076" s="247"/>
      <c r="AH1076" s="247"/>
      <c r="AI1076" s="247"/>
    </row>
    <row r="1077" spans="7:35" s="256" customFormat="1" ht="16.5">
      <c r="G1077" s="247"/>
      <c r="AD1077" s="247"/>
      <c r="AE1077" s="247"/>
      <c r="AF1077" s="247"/>
      <c r="AG1077" s="247"/>
      <c r="AH1077" s="247"/>
      <c r="AI1077" s="247"/>
    </row>
    <row r="1078" spans="7:35" s="256" customFormat="1" ht="16.5">
      <c r="G1078" s="247"/>
      <c r="AD1078" s="247"/>
      <c r="AE1078" s="247"/>
      <c r="AF1078" s="247"/>
      <c r="AG1078" s="247"/>
      <c r="AH1078" s="247"/>
      <c r="AI1078" s="247"/>
    </row>
    <row r="1079" spans="7:35" s="256" customFormat="1" ht="16.5">
      <c r="G1079" s="247"/>
      <c r="AD1079" s="247"/>
      <c r="AE1079" s="247"/>
      <c r="AF1079" s="247"/>
      <c r="AG1079" s="247"/>
      <c r="AH1079" s="247"/>
      <c r="AI1079" s="247"/>
    </row>
    <row r="1080" spans="7:35" s="256" customFormat="1" ht="16.5">
      <c r="G1080" s="247"/>
      <c r="AD1080" s="247"/>
      <c r="AE1080" s="247"/>
      <c r="AF1080" s="247"/>
      <c r="AG1080" s="247"/>
      <c r="AH1080" s="247"/>
      <c r="AI1080" s="247"/>
    </row>
    <row r="1081" spans="7:35" s="256" customFormat="1" ht="16.5">
      <c r="G1081" s="247"/>
      <c r="AD1081" s="247"/>
      <c r="AE1081" s="247"/>
      <c r="AF1081" s="247"/>
      <c r="AG1081" s="247"/>
      <c r="AH1081" s="247"/>
      <c r="AI1081" s="247"/>
    </row>
    <row r="1082" spans="7:35" s="256" customFormat="1" ht="16.5">
      <c r="G1082" s="247"/>
      <c r="AD1082" s="247"/>
      <c r="AE1082" s="247"/>
      <c r="AF1082" s="247"/>
      <c r="AG1082" s="247"/>
      <c r="AH1082" s="247"/>
      <c r="AI1082" s="247"/>
    </row>
    <row r="1083" spans="7:35" s="256" customFormat="1" ht="16.5">
      <c r="G1083" s="247"/>
      <c r="AD1083" s="247"/>
      <c r="AE1083" s="247"/>
      <c r="AF1083" s="247"/>
      <c r="AG1083" s="247"/>
      <c r="AH1083" s="247"/>
      <c r="AI1083" s="247"/>
    </row>
    <row r="1084" spans="7:35" s="256" customFormat="1" ht="16.5">
      <c r="G1084" s="247"/>
      <c r="AD1084" s="247"/>
      <c r="AE1084" s="247"/>
      <c r="AF1084" s="247"/>
      <c r="AG1084" s="247"/>
      <c r="AH1084" s="247"/>
      <c r="AI1084" s="247"/>
    </row>
    <row r="1085" spans="7:35" s="256" customFormat="1" ht="16.5">
      <c r="G1085" s="247"/>
      <c r="AD1085" s="247"/>
      <c r="AE1085" s="247"/>
      <c r="AF1085" s="247"/>
      <c r="AG1085" s="247"/>
      <c r="AH1085" s="247"/>
      <c r="AI1085" s="247"/>
    </row>
    <row r="1086" spans="7:35" s="256" customFormat="1" ht="16.5">
      <c r="G1086" s="247"/>
      <c r="AD1086" s="247"/>
      <c r="AE1086" s="247"/>
      <c r="AF1086" s="247"/>
      <c r="AG1086" s="247"/>
      <c r="AH1086" s="247"/>
      <c r="AI1086" s="247"/>
    </row>
    <row r="1087" spans="7:35" s="256" customFormat="1" ht="16.5">
      <c r="G1087" s="247"/>
      <c r="AD1087" s="247"/>
      <c r="AE1087" s="247"/>
      <c r="AF1087" s="247"/>
      <c r="AG1087" s="247"/>
      <c r="AH1087" s="247"/>
      <c r="AI1087" s="247"/>
    </row>
    <row r="1088" spans="7:35" s="256" customFormat="1" ht="16.5">
      <c r="G1088" s="247"/>
      <c r="AD1088" s="247"/>
      <c r="AE1088" s="247"/>
      <c r="AF1088" s="247"/>
      <c r="AG1088" s="247"/>
      <c r="AH1088" s="247"/>
      <c r="AI1088" s="247"/>
    </row>
    <row r="1089" spans="7:35" s="256" customFormat="1" ht="16.5">
      <c r="G1089" s="247"/>
      <c r="AD1089" s="247"/>
      <c r="AE1089" s="247"/>
      <c r="AF1089" s="247"/>
      <c r="AG1089" s="247"/>
      <c r="AH1089" s="247"/>
      <c r="AI1089" s="247"/>
    </row>
    <row r="1090" spans="7:35" s="256" customFormat="1" ht="16.5">
      <c r="G1090" s="247"/>
      <c r="AD1090" s="247"/>
      <c r="AE1090" s="247"/>
      <c r="AF1090" s="247"/>
      <c r="AG1090" s="247"/>
      <c r="AH1090" s="247"/>
      <c r="AI1090" s="247"/>
    </row>
    <row r="1091" spans="7:35" s="256" customFormat="1" ht="16.5">
      <c r="G1091" s="247"/>
      <c r="AD1091" s="247"/>
      <c r="AE1091" s="247"/>
      <c r="AF1091" s="247"/>
      <c r="AG1091" s="247"/>
      <c r="AH1091" s="247"/>
      <c r="AI1091" s="247"/>
    </row>
    <row r="1092" spans="7:35" s="256" customFormat="1" ht="16.5">
      <c r="G1092" s="247"/>
      <c r="AD1092" s="247"/>
      <c r="AE1092" s="247"/>
      <c r="AF1092" s="247"/>
      <c r="AG1092" s="247"/>
      <c r="AH1092" s="247"/>
      <c r="AI1092" s="247"/>
    </row>
    <row r="1093" spans="7:35" s="256" customFormat="1" ht="16.5">
      <c r="G1093" s="247"/>
      <c r="AD1093" s="247"/>
      <c r="AE1093" s="247"/>
      <c r="AF1093" s="247"/>
      <c r="AG1093" s="247"/>
      <c r="AH1093" s="247"/>
      <c r="AI1093" s="247"/>
    </row>
    <row r="1094" spans="7:35" s="256" customFormat="1" ht="16.5">
      <c r="G1094" s="247"/>
      <c r="AD1094" s="247"/>
      <c r="AE1094" s="247"/>
      <c r="AF1094" s="247"/>
      <c r="AG1094" s="247"/>
      <c r="AH1094" s="247"/>
      <c r="AI1094" s="247"/>
    </row>
    <row r="1095" spans="7:35" s="256" customFormat="1" ht="16.5">
      <c r="G1095" s="247"/>
      <c r="AD1095" s="247"/>
      <c r="AE1095" s="247"/>
      <c r="AF1095" s="247"/>
      <c r="AG1095" s="247"/>
      <c r="AH1095" s="247"/>
      <c r="AI1095" s="247"/>
    </row>
    <row r="1096" spans="7:35" s="256" customFormat="1" ht="16.5">
      <c r="G1096" s="247"/>
      <c r="AD1096" s="247"/>
      <c r="AE1096" s="247"/>
      <c r="AF1096" s="247"/>
      <c r="AG1096" s="247"/>
      <c r="AH1096" s="247"/>
      <c r="AI1096" s="247"/>
    </row>
    <row r="1097" spans="7:35" s="256" customFormat="1" ht="16.5">
      <c r="G1097" s="247"/>
      <c r="AD1097" s="247"/>
      <c r="AE1097" s="247"/>
      <c r="AF1097" s="247"/>
      <c r="AG1097" s="247"/>
      <c r="AH1097" s="247"/>
      <c r="AI1097" s="247"/>
    </row>
    <row r="1098" spans="7:35" s="256" customFormat="1" ht="16.5">
      <c r="G1098" s="247"/>
      <c r="AD1098" s="247"/>
      <c r="AE1098" s="247"/>
      <c r="AF1098" s="247"/>
      <c r="AG1098" s="247"/>
      <c r="AH1098" s="247"/>
      <c r="AI1098" s="247"/>
    </row>
    <row r="1099" spans="7:35" s="256" customFormat="1" ht="16.5">
      <c r="G1099" s="247"/>
      <c r="AD1099" s="247"/>
      <c r="AE1099" s="247"/>
      <c r="AF1099" s="247"/>
      <c r="AG1099" s="247"/>
      <c r="AH1099" s="247"/>
      <c r="AI1099" s="247"/>
    </row>
    <row r="1100" spans="7:35" s="256" customFormat="1" ht="16.5">
      <c r="G1100" s="247"/>
      <c r="AD1100" s="247"/>
      <c r="AE1100" s="247"/>
      <c r="AF1100" s="247"/>
      <c r="AG1100" s="247"/>
      <c r="AH1100" s="247"/>
      <c r="AI1100" s="247"/>
    </row>
    <row r="1101" spans="7:35" s="256" customFormat="1" ht="16.5">
      <c r="G1101" s="247"/>
      <c r="AD1101" s="247"/>
      <c r="AE1101" s="247"/>
      <c r="AF1101" s="247"/>
      <c r="AG1101" s="247"/>
      <c r="AH1101" s="247"/>
      <c r="AI1101" s="247"/>
    </row>
    <row r="1102" spans="7:35" s="256" customFormat="1" ht="16.5">
      <c r="G1102" s="247"/>
      <c r="AD1102" s="247"/>
      <c r="AE1102" s="247"/>
      <c r="AF1102" s="247"/>
      <c r="AG1102" s="247"/>
      <c r="AH1102" s="247"/>
      <c r="AI1102" s="247"/>
    </row>
    <row r="1103" spans="7:35" s="256" customFormat="1" ht="16.5">
      <c r="G1103" s="247"/>
      <c r="AD1103" s="247"/>
      <c r="AE1103" s="247"/>
      <c r="AF1103" s="247"/>
      <c r="AG1103" s="247"/>
      <c r="AH1103" s="247"/>
      <c r="AI1103" s="247"/>
    </row>
    <row r="1104" spans="7:35" s="256" customFormat="1" ht="16.5">
      <c r="G1104" s="247"/>
      <c r="AD1104" s="247"/>
      <c r="AE1104" s="247"/>
      <c r="AF1104" s="247"/>
      <c r="AG1104" s="247"/>
      <c r="AH1104" s="247"/>
      <c r="AI1104" s="247"/>
    </row>
    <row r="1105" spans="7:35" s="256" customFormat="1" ht="16.5">
      <c r="G1105" s="247"/>
      <c r="AD1105" s="247"/>
      <c r="AE1105" s="247"/>
      <c r="AF1105" s="247"/>
      <c r="AG1105" s="247"/>
      <c r="AH1105" s="247"/>
      <c r="AI1105" s="247"/>
    </row>
    <row r="1106" spans="7:35" s="256" customFormat="1" ht="16.5">
      <c r="G1106" s="247"/>
      <c r="AD1106" s="247"/>
      <c r="AE1106" s="247"/>
      <c r="AF1106" s="247"/>
      <c r="AG1106" s="247"/>
      <c r="AH1106" s="247"/>
      <c r="AI1106" s="247"/>
    </row>
    <row r="1107" spans="7:35" s="256" customFormat="1" ht="16.5">
      <c r="G1107" s="247"/>
      <c r="AD1107" s="247"/>
      <c r="AE1107" s="247"/>
      <c r="AF1107" s="247"/>
      <c r="AG1107" s="247"/>
      <c r="AH1107" s="247"/>
      <c r="AI1107" s="247"/>
    </row>
    <row r="1108" spans="7:35" s="256" customFormat="1" ht="16.5">
      <c r="G1108" s="247"/>
      <c r="AD1108" s="247"/>
      <c r="AE1108" s="247"/>
      <c r="AF1108" s="247"/>
      <c r="AG1108" s="247"/>
      <c r="AH1108" s="247"/>
      <c r="AI1108" s="247"/>
    </row>
    <row r="1109" spans="7:35" s="256" customFormat="1" ht="16.5">
      <c r="G1109" s="247"/>
      <c r="AD1109" s="247"/>
      <c r="AE1109" s="247"/>
      <c r="AF1109" s="247"/>
      <c r="AG1109" s="247"/>
      <c r="AH1109" s="247"/>
      <c r="AI1109" s="247"/>
    </row>
    <row r="1110" spans="7:35" s="256" customFormat="1" ht="16.5">
      <c r="G1110" s="247"/>
      <c r="AD1110" s="247"/>
      <c r="AE1110" s="247"/>
      <c r="AF1110" s="247"/>
      <c r="AG1110" s="247"/>
      <c r="AH1110" s="247"/>
      <c r="AI1110" s="247"/>
    </row>
    <row r="1111" spans="7:35" s="256" customFormat="1" ht="16.5">
      <c r="G1111" s="247"/>
      <c r="AD1111" s="247"/>
      <c r="AE1111" s="247"/>
      <c r="AF1111" s="247"/>
      <c r="AG1111" s="247"/>
      <c r="AH1111" s="247"/>
      <c r="AI1111" s="247"/>
    </row>
    <row r="1112" spans="7:35" s="256" customFormat="1" ht="16.5">
      <c r="G1112" s="247"/>
      <c r="AD1112" s="247"/>
      <c r="AE1112" s="247"/>
      <c r="AF1112" s="247"/>
      <c r="AG1112" s="247"/>
      <c r="AH1112" s="247"/>
      <c r="AI1112" s="247"/>
    </row>
    <row r="1113" spans="7:35" s="256" customFormat="1" ht="16.5">
      <c r="G1113" s="247"/>
      <c r="AD1113" s="247"/>
      <c r="AE1113" s="247"/>
      <c r="AF1113" s="247"/>
      <c r="AG1113" s="247"/>
      <c r="AH1113" s="247"/>
      <c r="AI1113" s="247"/>
    </row>
    <row r="1114" spans="7:35" s="256" customFormat="1" ht="16.5">
      <c r="G1114" s="247"/>
      <c r="AD1114" s="247"/>
      <c r="AE1114" s="247"/>
      <c r="AF1114" s="247"/>
      <c r="AG1114" s="247"/>
      <c r="AH1114" s="247"/>
      <c r="AI1114" s="247"/>
    </row>
    <row r="1115" spans="7:35" s="256" customFormat="1" ht="16.5">
      <c r="G1115" s="247"/>
      <c r="AD1115" s="247"/>
      <c r="AE1115" s="247"/>
      <c r="AF1115" s="247"/>
      <c r="AG1115" s="247"/>
      <c r="AH1115" s="247"/>
      <c r="AI1115" s="247"/>
    </row>
    <row r="1116" spans="7:35" s="256" customFormat="1" ht="16.5">
      <c r="G1116" s="247"/>
      <c r="AD1116" s="247"/>
      <c r="AE1116" s="247"/>
      <c r="AF1116" s="247"/>
      <c r="AG1116" s="247"/>
      <c r="AH1116" s="247"/>
      <c r="AI1116" s="247"/>
    </row>
    <row r="1117" spans="7:35" s="256" customFormat="1" ht="16.5">
      <c r="G1117" s="247"/>
      <c r="AD1117" s="247"/>
      <c r="AE1117" s="247"/>
      <c r="AF1117" s="247"/>
      <c r="AG1117" s="247"/>
      <c r="AH1117" s="247"/>
      <c r="AI1117" s="247"/>
    </row>
    <row r="1118" spans="7:35" s="256" customFormat="1" ht="16.5">
      <c r="G1118" s="247"/>
      <c r="AD1118" s="247"/>
      <c r="AE1118" s="247"/>
      <c r="AF1118" s="247"/>
      <c r="AG1118" s="247"/>
      <c r="AH1118" s="247"/>
      <c r="AI1118" s="247"/>
    </row>
    <row r="1119" spans="7:35" s="256" customFormat="1" ht="16.5">
      <c r="G1119" s="247"/>
      <c r="AD1119" s="247"/>
      <c r="AE1119" s="247"/>
      <c r="AF1119" s="247"/>
      <c r="AG1119" s="247"/>
      <c r="AH1119" s="247"/>
      <c r="AI1119" s="247"/>
    </row>
    <row r="1120" spans="7:35" s="256" customFormat="1" ht="16.5">
      <c r="G1120" s="247"/>
      <c r="AD1120" s="247"/>
      <c r="AE1120" s="247"/>
      <c r="AF1120" s="247"/>
      <c r="AG1120" s="247"/>
      <c r="AH1120" s="247"/>
      <c r="AI1120" s="247"/>
    </row>
    <row r="1121" spans="7:35" s="256" customFormat="1" ht="16.5">
      <c r="G1121" s="247"/>
      <c r="AD1121" s="247"/>
      <c r="AE1121" s="247"/>
      <c r="AF1121" s="247"/>
      <c r="AG1121" s="247"/>
      <c r="AH1121" s="247"/>
      <c r="AI1121" s="247"/>
    </row>
    <row r="1122" spans="7:35" s="256" customFormat="1" ht="16.5">
      <c r="G1122" s="247"/>
      <c r="AD1122" s="247"/>
      <c r="AE1122" s="247"/>
      <c r="AF1122" s="247"/>
      <c r="AG1122" s="247"/>
      <c r="AH1122" s="247"/>
      <c r="AI1122" s="247"/>
    </row>
    <row r="1123" spans="7:35" s="256" customFormat="1" ht="16.5">
      <c r="G1123" s="247"/>
      <c r="AD1123" s="247"/>
      <c r="AE1123" s="247"/>
      <c r="AF1123" s="247"/>
      <c r="AG1123" s="247"/>
      <c r="AH1123" s="247"/>
      <c r="AI1123" s="247"/>
    </row>
    <row r="1124" spans="7:35" s="256" customFormat="1" ht="16.5">
      <c r="G1124" s="247"/>
      <c r="AD1124" s="247"/>
      <c r="AE1124" s="247"/>
      <c r="AF1124" s="247"/>
      <c r="AG1124" s="247"/>
      <c r="AH1124" s="247"/>
      <c r="AI1124" s="247"/>
    </row>
    <row r="1125" spans="7:35" s="256" customFormat="1" ht="16.5">
      <c r="G1125" s="247"/>
      <c r="AD1125" s="247"/>
      <c r="AE1125" s="247"/>
      <c r="AF1125" s="247"/>
      <c r="AG1125" s="247"/>
      <c r="AH1125" s="247"/>
      <c r="AI1125" s="247"/>
    </row>
    <row r="1126" spans="7:35" s="256" customFormat="1" ht="16.5">
      <c r="G1126" s="247"/>
      <c r="AD1126" s="247"/>
      <c r="AE1126" s="247"/>
      <c r="AF1126" s="247"/>
      <c r="AG1126" s="247"/>
      <c r="AH1126" s="247"/>
      <c r="AI1126" s="247"/>
    </row>
    <row r="1127" spans="7:35" s="256" customFormat="1" ht="16.5">
      <c r="G1127" s="247"/>
      <c r="AD1127" s="247"/>
      <c r="AE1127" s="247"/>
      <c r="AF1127" s="247"/>
      <c r="AG1127" s="247"/>
      <c r="AH1127" s="247"/>
      <c r="AI1127" s="247"/>
    </row>
    <row r="1128" spans="7:35" s="256" customFormat="1" ht="16.5">
      <c r="G1128" s="247"/>
      <c r="AD1128" s="247"/>
      <c r="AE1128" s="247"/>
      <c r="AF1128" s="247"/>
      <c r="AG1128" s="247"/>
      <c r="AH1128" s="247"/>
      <c r="AI1128" s="247"/>
    </row>
    <row r="1129" spans="7:35" s="256" customFormat="1" ht="16.5">
      <c r="G1129" s="247"/>
      <c r="AD1129" s="247"/>
      <c r="AE1129" s="247"/>
      <c r="AF1129" s="247"/>
      <c r="AG1129" s="247"/>
      <c r="AH1129" s="247"/>
      <c r="AI1129" s="247"/>
    </row>
    <row r="1130" spans="7:35" s="256" customFormat="1" ht="16.5">
      <c r="G1130" s="247"/>
      <c r="AD1130" s="247"/>
      <c r="AE1130" s="247"/>
      <c r="AF1130" s="247"/>
      <c r="AG1130" s="247"/>
      <c r="AH1130" s="247"/>
      <c r="AI1130" s="247"/>
    </row>
    <row r="1131" spans="7:35" s="256" customFormat="1" ht="16.5">
      <c r="G1131" s="247"/>
      <c r="AD1131" s="247"/>
      <c r="AE1131" s="247"/>
      <c r="AF1131" s="247"/>
      <c r="AG1131" s="247"/>
      <c r="AH1131" s="247"/>
      <c r="AI1131" s="247"/>
    </row>
    <row r="1132" spans="7:35" s="256" customFormat="1" ht="16.5">
      <c r="G1132" s="247"/>
      <c r="AD1132" s="247"/>
      <c r="AE1132" s="247"/>
      <c r="AF1132" s="247"/>
      <c r="AG1132" s="247"/>
      <c r="AH1132" s="247"/>
      <c r="AI1132" s="247"/>
    </row>
    <row r="1133" spans="7:35" s="256" customFormat="1" ht="16.5">
      <c r="G1133" s="247"/>
      <c r="AD1133" s="247"/>
      <c r="AE1133" s="247"/>
      <c r="AF1133" s="247"/>
      <c r="AG1133" s="247"/>
      <c r="AH1133" s="247"/>
      <c r="AI1133" s="247"/>
    </row>
    <row r="1134" spans="7:35" s="256" customFormat="1" ht="16.5">
      <c r="G1134" s="247"/>
      <c r="AD1134" s="247"/>
      <c r="AE1134" s="247"/>
      <c r="AF1134" s="247"/>
      <c r="AG1134" s="247"/>
      <c r="AH1134" s="247"/>
      <c r="AI1134" s="247"/>
    </row>
    <row r="1135" spans="7:35" s="256" customFormat="1" ht="16.5">
      <c r="G1135" s="247"/>
      <c r="AD1135" s="247"/>
      <c r="AE1135" s="247"/>
      <c r="AF1135" s="247"/>
      <c r="AG1135" s="247"/>
      <c r="AH1135" s="247"/>
      <c r="AI1135" s="247"/>
    </row>
    <row r="1136" spans="7:35" s="256" customFormat="1" ht="16.5">
      <c r="G1136" s="247"/>
      <c r="AD1136" s="247"/>
      <c r="AE1136" s="247"/>
      <c r="AF1136" s="247"/>
      <c r="AG1136" s="247"/>
      <c r="AH1136" s="247"/>
      <c r="AI1136" s="247"/>
    </row>
    <row r="1137" spans="7:35" s="256" customFormat="1" ht="16.5">
      <c r="G1137" s="247"/>
      <c r="AD1137" s="247"/>
      <c r="AE1137" s="247"/>
      <c r="AF1137" s="247"/>
      <c r="AG1137" s="247"/>
      <c r="AH1137" s="247"/>
      <c r="AI1137" s="247"/>
    </row>
    <row r="1138" spans="7:35" s="256" customFormat="1" ht="16.5">
      <c r="G1138" s="247"/>
      <c r="AD1138" s="247"/>
      <c r="AE1138" s="247"/>
      <c r="AF1138" s="247"/>
      <c r="AG1138" s="247"/>
      <c r="AH1138" s="247"/>
      <c r="AI1138" s="247"/>
    </row>
    <row r="1139" spans="7:35" s="256" customFormat="1" ht="16.5">
      <c r="G1139" s="247"/>
      <c r="AD1139" s="247"/>
      <c r="AE1139" s="247"/>
      <c r="AF1139" s="247"/>
      <c r="AG1139" s="247"/>
      <c r="AH1139" s="247"/>
      <c r="AI1139" s="247"/>
    </row>
    <row r="1140" spans="7:35" s="256" customFormat="1" ht="16.5">
      <c r="G1140" s="247"/>
      <c r="AD1140" s="247"/>
      <c r="AE1140" s="247"/>
      <c r="AF1140" s="247"/>
      <c r="AG1140" s="247"/>
      <c r="AH1140" s="247"/>
      <c r="AI1140" s="247"/>
    </row>
    <row r="1141" spans="7:35" s="256" customFormat="1" ht="16.5">
      <c r="G1141" s="247"/>
      <c r="AD1141" s="247"/>
      <c r="AE1141" s="247"/>
      <c r="AF1141" s="247"/>
      <c r="AG1141" s="247"/>
      <c r="AH1141" s="247"/>
      <c r="AI1141" s="247"/>
    </row>
    <row r="1142" spans="7:35" s="256" customFormat="1" ht="16.5">
      <c r="G1142" s="247"/>
      <c r="AD1142" s="247"/>
      <c r="AE1142" s="247"/>
      <c r="AF1142" s="247"/>
      <c r="AG1142" s="247"/>
      <c r="AH1142" s="247"/>
      <c r="AI1142" s="247"/>
    </row>
    <row r="1143" spans="7:35" s="256" customFormat="1" ht="16.5">
      <c r="G1143" s="247"/>
      <c r="AD1143" s="247"/>
      <c r="AE1143" s="247"/>
      <c r="AF1143" s="247"/>
      <c r="AG1143" s="247"/>
      <c r="AH1143" s="247"/>
      <c r="AI1143" s="247"/>
    </row>
    <row r="1144" spans="7:35" s="256" customFormat="1" ht="16.5">
      <c r="G1144" s="247"/>
      <c r="AD1144" s="247"/>
      <c r="AE1144" s="247"/>
      <c r="AF1144" s="247"/>
      <c r="AG1144" s="247"/>
      <c r="AH1144" s="247"/>
      <c r="AI1144" s="247"/>
    </row>
    <row r="1145" spans="7:35" s="256" customFormat="1" ht="16.5">
      <c r="G1145" s="247"/>
      <c r="AD1145" s="247"/>
      <c r="AE1145" s="247"/>
      <c r="AF1145" s="247"/>
      <c r="AG1145" s="247"/>
      <c r="AH1145" s="247"/>
      <c r="AI1145" s="247"/>
    </row>
    <row r="1146" spans="7:35" s="256" customFormat="1" ht="16.5">
      <c r="G1146" s="247"/>
      <c r="AD1146" s="247"/>
      <c r="AE1146" s="247"/>
      <c r="AF1146" s="247"/>
      <c r="AG1146" s="247"/>
      <c r="AH1146" s="247"/>
      <c r="AI1146" s="247"/>
    </row>
    <row r="1147" spans="7:35" s="256" customFormat="1" ht="16.5">
      <c r="G1147" s="247"/>
      <c r="AD1147" s="247"/>
      <c r="AE1147" s="247"/>
      <c r="AF1147" s="247"/>
      <c r="AG1147" s="247"/>
      <c r="AH1147" s="247"/>
      <c r="AI1147" s="247"/>
    </row>
    <row r="1148" spans="7:35" s="256" customFormat="1" ht="16.5">
      <c r="G1148" s="247"/>
      <c r="AD1148" s="247"/>
      <c r="AE1148" s="247"/>
      <c r="AF1148" s="247"/>
      <c r="AG1148" s="247"/>
      <c r="AH1148" s="247"/>
      <c r="AI1148" s="247"/>
    </row>
    <row r="1149" spans="7:35" s="256" customFormat="1" ht="16.5">
      <c r="G1149" s="247"/>
      <c r="AD1149" s="247"/>
      <c r="AE1149" s="247"/>
      <c r="AF1149" s="247"/>
      <c r="AG1149" s="247"/>
      <c r="AH1149" s="247"/>
      <c r="AI1149" s="247"/>
    </row>
    <row r="1150" spans="7:35" s="256" customFormat="1" ht="16.5">
      <c r="G1150" s="247"/>
      <c r="AD1150" s="247"/>
      <c r="AE1150" s="247"/>
      <c r="AF1150" s="247"/>
      <c r="AG1150" s="247"/>
      <c r="AH1150" s="247"/>
      <c r="AI1150" s="247"/>
    </row>
    <row r="1151" spans="7:35" s="256" customFormat="1" ht="16.5">
      <c r="G1151" s="247"/>
      <c r="AD1151" s="247"/>
      <c r="AE1151" s="247"/>
      <c r="AF1151" s="247"/>
      <c r="AG1151" s="247"/>
      <c r="AH1151" s="247"/>
      <c r="AI1151" s="247"/>
    </row>
    <row r="1152" spans="7:35" s="256" customFormat="1" ht="16.5">
      <c r="G1152" s="247"/>
      <c r="AD1152" s="247"/>
      <c r="AE1152" s="247"/>
      <c r="AF1152" s="247"/>
      <c r="AG1152" s="247"/>
      <c r="AH1152" s="247"/>
      <c r="AI1152" s="247"/>
    </row>
    <row r="1153" spans="7:35" s="256" customFormat="1" ht="16.5">
      <c r="G1153" s="247"/>
      <c r="AD1153" s="247"/>
      <c r="AE1153" s="247"/>
      <c r="AF1153" s="247"/>
      <c r="AG1153" s="247"/>
      <c r="AH1153" s="247"/>
      <c r="AI1153" s="247"/>
    </row>
    <row r="1154" spans="7:35" s="256" customFormat="1" ht="16.5">
      <c r="G1154" s="247"/>
      <c r="AD1154" s="247"/>
      <c r="AE1154" s="247"/>
      <c r="AF1154" s="247"/>
      <c r="AG1154" s="247"/>
      <c r="AH1154" s="247"/>
      <c r="AI1154" s="247"/>
    </row>
    <row r="1155" spans="7:35" s="256" customFormat="1" ht="16.5">
      <c r="G1155" s="247"/>
      <c r="AD1155" s="247"/>
      <c r="AE1155" s="247"/>
      <c r="AF1155" s="247"/>
      <c r="AG1155" s="247"/>
      <c r="AH1155" s="247"/>
      <c r="AI1155" s="247"/>
    </row>
    <row r="1156" spans="7:35" s="256" customFormat="1" ht="16.5">
      <c r="G1156" s="247"/>
      <c r="AD1156" s="247"/>
      <c r="AE1156" s="247"/>
      <c r="AF1156" s="247"/>
      <c r="AG1156" s="247"/>
      <c r="AH1156" s="247"/>
      <c r="AI1156" s="247"/>
    </row>
    <row r="1157" spans="7:35" s="256" customFormat="1" ht="16.5">
      <c r="G1157" s="247"/>
      <c r="AD1157" s="247"/>
      <c r="AE1157" s="247"/>
      <c r="AF1157" s="247"/>
      <c r="AG1157" s="247"/>
      <c r="AH1157" s="247"/>
      <c r="AI1157" s="247"/>
    </row>
    <row r="1158" spans="7:35" s="256" customFormat="1" ht="16.5">
      <c r="G1158" s="247"/>
      <c r="AD1158" s="247"/>
      <c r="AE1158" s="247"/>
      <c r="AF1158" s="247"/>
      <c r="AG1158" s="247"/>
      <c r="AH1158" s="247"/>
      <c r="AI1158" s="247"/>
    </row>
    <row r="1159" spans="7:35" s="256" customFormat="1" ht="16.5">
      <c r="G1159" s="247"/>
      <c r="AD1159" s="247"/>
      <c r="AE1159" s="247"/>
      <c r="AF1159" s="247"/>
      <c r="AG1159" s="247"/>
      <c r="AH1159" s="247"/>
      <c r="AI1159" s="247"/>
    </row>
    <row r="1160" spans="7:35" s="256" customFormat="1" ht="16.5">
      <c r="G1160" s="247"/>
      <c r="AD1160" s="247"/>
      <c r="AE1160" s="247"/>
      <c r="AF1160" s="247"/>
      <c r="AG1160" s="247"/>
      <c r="AH1160" s="247"/>
      <c r="AI1160" s="247"/>
    </row>
    <row r="1161" spans="7:35" s="256" customFormat="1" ht="16.5">
      <c r="G1161" s="247"/>
      <c r="AD1161" s="247"/>
      <c r="AE1161" s="247"/>
      <c r="AF1161" s="247"/>
      <c r="AG1161" s="247"/>
      <c r="AH1161" s="247"/>
      <c r="AI1161" s="247"/>
    </row>
    <row r="1162" spans="7:35" s="256" customFormat="1" ht="16.5">
      <c r="G1162" s="247"/>
      <c r="AD1162" s="247"/>
      <c r="AE1162" s="247"/>
      <c r="AF1162" s="247"/>
      <c r="AG1162" s="247"/>
      <c r="AH1162" s="247"/>
      <c r="AI1162" s="247"/>
    </row>
    <row r="1163" spans="7:35" s="256" customFormat="1" ht="16.5">
      <c r="G1163" s="247"/>
      <c r="AD1163" s="247"/>
      <c r="AE1163" s="247"/>
      <c r="AF1163" s="247"/>
      <c r="AG1163" s="247"/>
      <c r="AH1163" s="247"/>
      <c r="AI1163" s="247"/>
    </row>
  </sheetData>
  <sheetProtection sheet="1" objects="1" scenarios="1"/>
  <phoneticPr fontId="38"/>
  <pageMargins left="0.75" right="0.75" top="1" bottom="1"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163"/>
  <sheetViews>
    <sheetView zoomScaleNormal="100" workbookViewId="0">
      <selection activeCell="F4" sqref="F4"/>
    </sheetView>
  </sheetViews>
  <sheetFormatPr defaultColWidth="22.75" defaultRowHeight="18.75"/>
  <cols>
    <col min="1" max="1" width="11" style="259" customWidth="1"/>
    <col min="2" max="2" width="20.25" style="259" customWidth="1"/>
    <col min="3" max="3" width="11.625" style="259" customWidth="1"/>
    <col min="4" max="4" width="16.625" style="259" customWidth="1"/>
    <col min="5" max="6" width="22.75" style="259"/>
    <col min="7" max="7" width="14.125" style="259" customWidth="1"/>
    <col min="8" max="8" width="22.75" style="259"/>
    <col min="9" max="9" width="3.25" style="259" customWidth="1"/>
    <col min="10" max="10" width="22.75" style="259"/>
    <col min="11" max="11" width="27.5" style="259" customWidth="1"/>
    <col min="12" max="12" width="24.25" style="259" customWidth="1"/>
    <col min="13" max="13" width="27" style="259" customWidth="1"/>
    <col min="14" max="21" width="22.75" style="259"/>
    <col min="22" max="22" width="19.125" style="259" customWidth="1"/>
    <col min="23" max="1024" width="22.75" style="259"/>
  </cols>
  <sheetData>
    <row r="1" spans="1:37">
      <c r="A1" s="260" t="s">
        <v>886</v>
      </c>
      <c r="B1" s="261" t="s">
        <v>887</v>
      </c>
      <c r="C1" s="262" t="s">
        <v>27</v>
      </c>
      <c r="D1" s="262" t="s">
        <v>28</v>
      </c>
      <c r="E1" s="262" t="s">
        <v>23</v>
      </c>
      <c r="F1" s="262" t="s">
        <v>32</v>
      </c>
      <c r="G1" s="262" t="s">
        <v>441</v>
      </c>
      <c r="H1" s="262" t="s">
        <v>39</v>
      </c>
      <c r="J1" s="263" t="s">
        <v>35</v>
      </c>
      <c r="K1" s="263" t="s">
        <v>29</v>
      </c>
      <c r="L1" s="263" t="s">
        <v>193</v>
      </c>
      <c r="M1" s="263" t="s">
        <v>188</v>
      </c>
      <c r="N1" s="263" t="s">
        <v>53</v>
      </c>
      <c r="O1" s="263" t="s">
        <v>190</v>
      </c>
      <c r="P1" s="263" t="s">
        <v>57</v>
      </c>
      <c r="Q1" s="263" t="s">
        <v>888</v>
      </c>
      <c r="R1" s="263" t="s">
        <v>889</v>
      </c>
      <c r="S1" s="263" t="s">
        <v>24</v>
      </c>
      <c r="T1" s="263" t="s">
        <v>264</v>
      </c>
      <c r="U1" s="263" t="s">
        <v>890</v>
      </c>
      <c r="V1" s="263" t="s">
        <v>891</v>
      </c>
      <c r="W1" s="263" t="s">
        <v>70</v>
      </c>
      <c r="X1" s="263" t="s">
        <v>892</v>
      </c>
      <c r="Y1" s="263" t="s">
        <v>444</v>
      </c>
      <c r="Z1" s="263" t="s">
        <v>893</v>
      </c>
      <c r="AA1" s="263" t="s">
        <v>894</v>
      </c>
      <c r="AB1" s="263" t="s">
        <v>66</v>
      </c>
      <c r="AC1" s="263" t="s">
        <v>441</v>
      </c>
      <c r="AD1" s="263" t="s">
        <v>445</v>
      </c>
      <c r="AE1" s="263" t="s">
        <v>446</v>
      </c>
      <c r="AF1" s="263" t="s">
        <v>447</v>
      </c>
      <c r="AG1" s="263" t="s">
        <v>448</v>
      </c>
      <c r="AH1" s="263" t="s">
        <v>38</v>
      </c>
      <c r="AI1" s="263" t="s">
        <v>895</v>
      </c>
      <c r="AJ1" s="263" t="s">
        <v>896</v>
      </c>
      <c r="AK1" s="263"/>
    </row>
    <row r="2" spans="1:37">
      <c r="A2" s="259" t="s">
        <v>102</v>
      </c>
      <c r="B2" s="262" t="s">
        <v>27</v>
      </c>
      <c r="C2" s="263" t="s">
        <v>35</v>
      </c>
      <c r="D2" s="263" t="s">
        <v>29</v>
      </c>
      <c r="E2" s="263" t="s">
        <v>24</v>
      </c>
      <c r="F2" s="263" t="s">
        <v>70</v>
      </c>
      <c r="G2" s="263" t="s">
        <v>441</v>
      </c>
      <c r="H2" s="263" t="s">
        <v>895</v>
      </c>
      <c r="J2" s="259" t="s">
        <v>144</v>
      </c>
      <c r="K2" s="259" t="s">
        <v>449</v>
      </c>
      <c r="L2" s="259" t="s">
        <v>450</v>
      </c>
      <c r="M2" s="259" t="s">
        <v>451</v>
      </c>
      <c r="N2" s="259" t="s">
        <v>452</v>
      </c>
      <c r="O2" s="259" t="s">
        <v>897</v>
      </c>
      <c r="P2" s="259" t="s">
        <v>454</v>
      </c>
      <c r="Q2" s="259" t="s">
        <v>455</v>
      </c>
      <c r="R2" s="259" t="s">
        <v>456</v>
      </c>
      <c r="S2" s="259" t="s">
        <v>457</v>
      </c>
      <c r="T2" s="259" t="s">
        <v>458</v>
      </c>
      <c r="U2" s="259" t="s">
        <v>898</v>
      </c>
      <c r="W2" s="259" t="s">
        <v>461</v>
      </c>
      <c r="X2" s="259" t="s">
        <v>462</v>
      </c>
      <c r="Z2" s="259" t="s">
        <v>463</v>
      </c>
      <c r="AA2" s="259" t="s">
        <v>464</v>
      </c>
      <c r="AB2" s="259" t="s">
        <v>235</v>
      </c>
      <c r="AC2" s="259" t="s">
        <v>465</v>
      </c>
      <c r="AD2" s="259" t="s">
        <v>466</v>
      </c>
      <c r="AE2" s="259" t="s">
        <v>467</v>
      </c>
      <c r="AF2" s="259" t="s">
        <v>468</v>
      </c>
      <c r="AG2" s="259" t="s">
        <v>899</v>
      </c>
      <c r="AH2" s="259" t="s">
        <v>900</v>
      </c>
      <c r="AI2" s="259" t="s">
        <v>249</v>
      </c>
      <c r="AJ2" s="259" t="s">
        <v>471</v>
      </c>
    </row>
    <row r="3" spans="1:37">
      <c r="A3" s="259" t="s">
        <v>218</v>
      </c>
      <c r="B3" s="262" t="s">
        <v>28</v>
      </c>
      <c r="D3" s="263" t="s">
        <v>193</v>
      </c>
      <c r="E3" s="263" t="s">
        <v>264</v>
      </c>
      <c r="F3" s="263" t="s">
        <v>892</v>
      </c>
      <c r="G3" s="263" t="s">
        <v>445</v>
      </c>
      <c r="H3" s="263" t="s">
        <v>896</v>
      </c>
      <c r="J3" s="259" t="s">
        <v>472</v>
      </c>
      <c r="K3" s="259" t="s">
        <v>473</v>
      </c>
      <c r="L3" s="259" t="s">
        <v>474</v>
      </c>
      <c r="M3" s="259" t="s">
        <v>475</v>
      </c>
      <c r="N3" s="259" t="s">
        <v>476</v>
      </c>
      <c r="O3" s="259" t="s">
        <v>477</v>
      </c>
      <c r="P3" s="259" t="s">
        <v>478</v>
      </c>
      <c r="Q3" s="259" t="s">
        <v>479</v>
      </c>
      <c r="R3" s="259" t="s">
        <v>901</v>
      </c>
      <c r="S3" s="259" t="s">
        <v>394</v>
      </c>
      <c r="T3" s="259" t="s">
        <v>481</v>
      </c>
      <c r="U3" s="259" t="s">
        <v>390</v>
      </c>
      <c r="W3" s="259" t="s">
        <v>482</v>
      </c>
      <c r="X3" s="259" t="s">
        <v>902</v>
      </c>
      <c r="Z3" s="259" t="s">
        <v>484</v>
      </c>
      <c r="AA3" s="259" t="s">
        <v>903</v>
      </c>
      <c r="AB3" s="259" t="s">
        <v>165</v>
      </c>
      <c r="AC3" s="259" t="s">
        <v>486</v>
      </c>
      <c r="AD3" s="259" t="s">
        <v>487</v>
      </c>
      <c r="AE3" s="259" t="s">
        <v>488</v>
      </c>
      <c r="AF3" s="259" t="s">
        <v>489</v>
      </c>
      <c r="AG3" s="259" t="s">
        <v>904</v>
      </c>
      <c r="AH3" s="259" t="s">
        <v>491</v>
      </c>
      <c r="AJ3" s="259" t="s">
        <v>250</v>
      </c>
    </row>
    <row r="4" spans="1:37">
      <c r="A4" s="259" t="s">
        <v>112</v>
      </c>
      <c r="B4" s="262" t="s">
        <v>23</v>
      </c>
      <c r="D4" s="263" t="s">
        <v>188</v>
      </c>
      <c r="E4" s="263" t="s">
        <v>890</v>
      </c>
      <c r="F4" s="263" t="s">
        <v>444</v>
      </c>
      <c r="G4" s="263" t="s">
        <v>446</v>
      </c>
      <c r="J4" s="259" t="s">
        <v>492</v>
      </c>
      <c r="K4" s="259" t="s">
        <v>493</v>
      </c>
      <c r="L4" s="259" t="s">
        <v>314</v>
      </c>
      <c r="M4" s="259" t="s">
        <v>905</v>
      </c>
      <c r="N4" s="259" t="s">
        <v>495</v>
      </c>
      <c r="O4" s="259" t="s">
        <v>496</v>
      </c>
      <c r="P4" s="259" t="s">
        <v>497</v>
      </c>
      <c r="Q4" s="259" t="s">
        <v>498</v>
      </c>
      <c r="R4" s="259" t="s">
        <v>499</v>
      </c>
      <c r="S4" s="259" t="s">
        <v>396</v>
      </c>
      <c r="T4" s="259" t="s">
        <v>500</v>
      </c>
      <c r="U4" s="259" t="s">
        <v>392</v>
      </c>
      <c r="W4" s="259" t="s">
        <v>405</v>
      </c>
      <c r="X4" s="259" t="s">
        <v>409</v>
      </c>
      <c r="Z4" s="259" t="s">
        <v>413</v>
      </c>
      <c r="AA4" s="259" t="s">
        <v>906</v>
      </c>
      <c r="AC4" s="259" t="s">
        <v>349</v>
      </c>
      <c r="AD4" s="259" t="s">
        <v>502</v>
      </c>
      <c r="AF4" s="259" t="s">
        <v>236</v>
      </c>
      <c r="AH4" s="259" t="s">
        <v>907</v>
      </c>
    </row>
    <row r="5" spans="1:37">
      <c r="A5" s="259" t="s">
        <v>504</v>
      </c>
      <c r="B5" s="262" t="s">
        <v>32</v>
      </c>
      <c r="D5" s="263" t="s">
        <v>53</v>
      </c>
      <c r="E5" s="263" t="s">
        <v>891</v>
      </c>
      <c r="F5" s="263" t="s">
        <v>893</v>
      </c>
      <c r="G5" s="263" t="s">
        <v>447</v>
      </c>
      <c r="J5" s="259" t="s">
        <v>505</v>
      </c>
      <c r="K5" s="259" t="s">
        <v>506</v>
      </c>
      <c r="L5" s="259" t="s">
        <v>507</v>
      </c>
      <c r="M5" s="259" t="s">
        <v>508</v>
      </c>
      <c r="N5" s="259" t="s">
        <v>509</v>
      </c>
      <c r="O5" s="259" t="s">
        <v>510</v>
      </c>
      <c r="P5" s="259" t="s">
        <v>908</v>
      </c>
      <c r="R5" s="259" t="s">
        <v>247</v>
      </c>
      <c r="S5" s="259" t="s">
        <v>512</v>
      </c>
      <c r="T5" s="259" t="s">
        <v>513</v>
      </c>
      <c r="U5" s="259" t="s">
        <v>514</v>
      </c>
      <c r="W5" s="259" t="s">
        <v>403</v>
      </c>
      <c r="X5" s="259" t="s">
        <v>411</v>
      </c>
      <c r="Z5" s="259" t="s">
        <v>515</v>
      </c>
      <c r="AA5" s="259" t="s">
        <v>407</v>
      </c>
      <c r="AC5" s="259" t="s">
        <v>909</v>
      </c>
      <c r="AF5" s="259" t="s">
        <v>517</v>
      </c>
    </row>
    <row r="6" spans="1:37">
      <c r="A6" s="259" t="s">
        <v>130</v>
      </c>
      <c r="B6" s="262" t="s">
        <v>39</v>
      </c>
      <c r="D6" s="263" t="s">
        <v>190</v>
      </c>
      <c r="F6" s="263" t="s">
        <v>894</v>
      </c>
      <c r="G6" s="263" t="s">
        <v>448</v>
      </c>
      <c r="J6" s="259" t="s">
        <v>518</v>
      </c>
      <c r="K6" s="259" t="s">
        <v>519</v>
      </c>
      <c r="L6" s="259" t="s">
        <v>388</v>
      </c>
      <c r="M6" s="259" t="s">
        <v>520</v>
      </c>
      <c r="N6" s="259" t="s">
        <v>521</v>
      </c>
      <c r="O6" s="259" t="s">
        <v>233</v>
      </c>
      <c r="P6" s="259" t="s">
        <v>522</v>
      </c>
      <c r="R6" s="259" t="s">
        <v>433</v>
      </c>
      <c r="S6" s="259" t="s">
        <v>168</v>
      </c>
      <c r="T6" s="259" t="s">
        <v>523</v>
      </c>
      <c r="U6" s="259" t="s">
        <v>524</v>
      </c>
      <c r="W6" s="259" t="s">
        <v>525</v>
      </c>
      <c r="X6" s="259" t="s">
        <v>526</v>
      </c>
      <c r="Z6" s="259" t="s">
        <v>527</v>
      </c>
      <c r="AA6" s="259" t="s">
        <v>528</v>
      </c>
      <c r="AC6" s="259" t="s">
        <v>529</v>
      </c>
    </row>
    <row r="7" spans="1:37">
      <c r="D7" s="263" t="s">
        <v>57</v>
      </c>
      <c r="F7" s="264" t="s">
        <v>910</v>
      </c>
      <c r="G7" s="263" t="s">
        <v>38</v>
      </c>
      <c r="J7" s="259" t="s">
        <v>530</v>
      </c>
      <c r="K7" s="259" t="s">
        <v>531</v>
      </c>
      <c r="L7" s="259" t="s">
        <v>911</v>
      </c>
      <c r="M7" s="259" t="s">
        <v>533</v>
      </c>
      <c r="N7" s="259" t="s">
        <v>534</v>
      </c>
      <c r="O7" s="259" t="s">
        <v>535</v>
      </c>
      <c r="P7" s="259" t="s">
        <v>536</v>
      </c>
      <c r="R7" s="259" t="s">
        <v>248</v>
      </c>
      <c r="S7" s="259" t="s">
        <v>537</v>
      </c>
      <c r="T7" s="259" t="s">
        <v>538</v>
      </c>
      <c r="U7" s="259" t="s">
        <v>539</v>
      </c>
      <c r="W7" s="259" t="s">
        <v>540</v>
      </c>
      <c r="X7" s="259" t="s">
        <v>541</v>
      </c>
      <c r="Z7" s="259" t="s">
        <v>542</v>
      </c>
      <c r="AA7" s="259" t="s">
        <v>543</v>
      </c>
      <c r="AC7" s="259" t="s">
        <v>544</v>
      </c>
    </row>
    <row r="8" spans="1:37">
      <c r="D8" s="263" t="s">
        <v>888</v>
      </c>
      <c r="G8" s="263" t="s">
        <v>130</v>
      </c>
      <c r="J8" s="259" t="s">
        <v>545</v>
      </c>
      <c r="K8" s="259" t="s">
        <v>546</v>
      </c>
      <c r="L8" s="259" t="s">
        <v>912</v>
      </c>
      <c r="M8" s="259" t="s">
        <v>548</v>
      </c>
      <c r="N8" s="259" t="s">
        <v>549</v>
      </c>
      <c r="P8" s="259" t="s">
        <v>550</v>
      </c>
      <c r="R8" s="259" t="s">
        <v>418</v>
      </c>
      <c r="T8" s="259" t="s">
        <v>551</v>
      </c>
      <c r="U8" s="259" t="s">
        <v>552</v>
      </c>
      <c r="W8" s="259" t="s">
        <v>553</v>
      </c>
      <c r="X8" s="259" t="s">
        <v>245</v>
      </c>
      <c r="Z8" s="259" t="s">
        <v>554</v>
      </c>
      <c r="AA8" s="259" t="s">
        <v>555</v>
      </c>
      <c r="AC8" s="259" t="s">
        <v>556</v>
      </c>
    </row>
    <row r="9" spans="1:37">
      <c r="D9" s="263" t="s">
        <v>889</v>
      </c>
      <c r="J9" s="259" t="s">
        <v>557</v>
      </c>
      <c r="K9" s="259" t="s">
        <v>558</v>
      </c>
      <c r="L9" s="259" t="s">
        <v>559</v>
      </c>
      <c r="M9" s="259" t="s">
        <v>560</v>
      </c>
      <c r="N9" s="259" t="s">
        <v>561</v>
      </c>
      <c r="P9" s="259" t="s">
        <v>562</v>
      </c>
      <c r="R9" s="259" t="s">
        <v>563</v>
      </c>
      <c r="T9" s="259" t="s">
        <v>564</v>
      </c>
      <c r="U9" s="259" t="s">
        <v>565</v>
      </c>
      <c r="W9" s="259" t="s">
        <v>566</v>
      </c>
      <c r="X9" s="259" t="s">
        <v>567</v>
      </c>
      <c r="Z9" s="259" t="s">
        <v>568</v>
      </c>
      <c r="AA9" s="259" t="s">
        <v>569</v>
      </c>
      <c r="AC9" s="259" t="s">
        <v>570</v>
      </c>
    </row>
    <row r="10" spans="1:37">
      <c r="A10" s="259" t="s">
        <v>142</v>
      </c>
      <c r="J10" s="259" t="s">
        <v>571</v>
      </c>
      <c r="K10" s="259" t="s">
        <v>572</v>
      </c>
      <c r="L10" s="259" t="s">
        <v>312</v>
      </c>
      <c r="M10" s="259" t="s">
        <v>573</v>
      </c>
      <c r="N10" s="259" t="s">
        <v>574</v>
      </c>
      <c r="P10" s="259" t="s">
        <v>575</v>
      </c>
      <c r="R10" s="259" t="s">
        <v>421</v>
      </c>
      <c r="T10" s="259" t="s">
        <v>576</v>
      </c>
      <c r="W10" s="259" t="s">
        <v>577</v>
      </c>
      <c r="X10" s="259" t="s">
        <v>578</v>
      </c>
      <c r="Z10" s="259" t="s">
        <v>415</v>
      </c>
      <c r="AC10" s="259" t="s">
        <v>913</v>
      </c>
    </row>
    <row r="11" spans="1:37">
      <c r="A11" s="259" t="s">
        <v>146</v>
      </c>
      <c r="J11" s="259" t="s">
        <v>580</v>
      </c>
      <c r="K11" s="259" t="s">
        <v>581</v>
      </c>
      <c r="L11" s="259" t="s">
        <v>582</v>
      </c>
      <c r="M11" s="259" t="s">
        <v>583</v>
      </c>
      <c r="N11" s="259" t="s">
        <v>584</v>
      </c>
      <c r="P11" s="259" t="s">
        <v>585</v>
      </c>
      <c r="R11" s="259" t="s">
        <v>423</v>
      </c>
      <c r="T11" s="259" t="s">
        <v>586</v>
      </c>
      <c r="W11" s="259" t="s">
        <v>587</v>
      </c>
      <c r="X11" s="259" t="s">
        <v>588</v>
      </c>
      <c r="Z11" s="259" t="s">
        <v>589</v>
      </c>
    </row>
    <row r="12" spans="1:37">
      <c r="J12" s="259" t="s">
        <v>303</v>
      </c>
      <c r="K12" s="259" t="s">
        <v>590</v>
      </c>
      <c r="L12" s="259" t="s">
        <v>591</v>
      </c>
      <c r="M12" s="259" t="s">
        <v>592</v>
      </c>
      <c r="N12" s="259" t="s">
        <v>593</v>
      </c>
      <c r="P12" s="259" t="s">
        <v>594</v>
      </c>
      <c r="R12" s="259" t="s">
        <v>595</v>
      </c>
      <c r="T12" s="259" t="s">
        <v>596</v>
      </c>
      <c r="W12" s="259" t="s">
        <v>597</v>
      </c>
      <c r="X12" s="259" t="s">
        <v>598</v>
      </c>
      <c r="Z12" s="259" t="s">
        <v>172</v>
      </c>
    </row>
    <row r="13" spans="1:37">
      <c r="A13" s="259" t="s">
        <v>599</v>
      </c>
      <c r="J13" s="259" t="s">
        <v>600</v>
      </c>
      <c r="K13" s="259" t="s">
        <v>601</v>
      </c>
      <c r="L13" s="259" t="s">
        <v>602</v>
      </c>
      <c r="M13" s="259" t="s">
        <v>603</v>
      </c>
      <c r="N13" s="259" t="s">
        <v>914</v>
      </c>
      <c r="P13" s="259" t="s">
        <v>161</v>
      </c>
      <c r="R13" s="259" t="s">
        <v>605</v>
      </c>
      <c r="T13" s="259" t="s">
        <v>606</v>
      </c>
      <c r="W13" s="259" t="s">
        <v>244</v>
      </c>
      <c r="X13" s="259" t="s">
        <v>607</v>
      </c>
      <c r="Z13" s="259" t="s">
        <v>608</v>
      </c>
    </row>
    <row r="14" spans="1:37">
      <c r="A14" s="265" t="s">
        <v>609</v>
      </c>
      <c r="J14" s="259" t="s">
        <v>610</v>
      </c>
      <c r="K14" s="259" t="s">
        <v>611</v>
      </c>
      <c r="L14" s="259" t="s">
        <v>489</v>
      </c>
      <c r="M14" s="259" t="s">
        <v>612</v>
      </c>
      <c r="N14" s="259" t="s">
        <v>613</v>
      </c>
      <c r="P14" s="259" t="s">
        <v>614</v>
      </c>
      <c r="R14" s="259" t="s">
        <v>915</v>
      </c>
      <c r="T14" s="259" t="s">
        <v>616</v>
      </c>
      <c r="W14" s="259" t="s">
        <v>174</v>
      </c>
      <c r="Z14" s="259" t="s">
        <v>617</v>
      </c>
    </row>
    <row r="15" spans="1:37">
      <c r="A15" s="265" t="s">
        <v>916</v>
      </c>
      <c r="J15" s="259" t="s">
        <v>618</v>
      </c>
      <c r="K15" s="259" t="s">
        <v>619</v>
      </c>
      <c r="L15" s="259" t="s">
        <v>620</v>
      </c>
      <c r="M15" s="259" t="s">
        <v>621</v>
      </c>
      <c r="N15" s="259" t="s">
        <v>622</v>
      </c>
      <c r="P15" s="259" t="s">
        <v>163</v>
      </c>
      <c r="R15" s="259" t="s">
        <v>623</v>
      </c>
      <c r="T15" s="259" t="s">
        <v>624</v>
      </c>
      <c r="W15" s="259" t="s">
        <v>625</v>
      </c>
      <c r="Z15" s="259" t="s">
        <v>626</v>
      </c>
    </row>
    <row r="16" spans="1:37">
      <c r="A16" s="265" t="s">
        <v>917</v>
      </c>
      <c r="J16" s="259" t="s">
        <v>627</v>
      </c>
      <c r="K16" s="259" t="s">
        <v>628</v>
      </c>
      <c r="L16" s="259" t="s">
        <v>517</v>
      </c>
      <c r="M16" s="259" t="s">
        <v>629</v>
      </c>
      <c r="N16" s="259" t="s">
        <v>630</v>
      </c>
      <c r="R16" s="259" t="s">
        <v>631</v>
      </c>
      <c r="T16" s="259" t="s">
        <v>632</v>
      </c>
      <c r="W16" s="259" t="s">
        <v>633</v>
      </c>
    </row>
    <row r="17" spans="10:23">
      <c r="J17" s="259" t="s">
        <v>634</v>
      </c>
      <c r="K17" s="259" t="s">
        <v>635</v>
      </c>
      <c r="L17" s="259" t="s">
        <v>636</v>
      </c>
      <c r="M17" s="259" t="s">
        <v>637</v>
      </c>
      <c r="N17" s="259" t="s">
        <v>638</v>
      </c>
      <c r="R17" s="259" t="s">
        <v>639</v>
      </c>
      <c r="T17" s="259" t="s">
        <v>640</v>
      </c>
      <c r="W17" s="259" t="s">
        <v>641</v>
      </c>
    </row>
    <row r="18" spans="10:23">
      <c r="J18" s="259" t="s">
        <v>642</v>
      </c>
      <c r="K18" s="259" t="s">
        <v>643</v>
      </c>
      <c r="L18" s="259" t="s">
        <v>644</v>
      </c>
      <c r="M18" s="259" t="s">
        <v>645</v>
      </c>
      <c r="N18" s="259" t="s">
        <v>327</v>
      </c>
      <c r="R18" s="259" t="s">
        <v>646</v>
      </c>
      <c r="T18" s="259" t="s">
        <v>398</v>
      </c>
      <c r="W18" s="259" t="s">
        <v>647</v>
      </c>
    </row>
    <row r="19" spans="10:23">
      <c r="J19" s="259" t="s">
        <v>648</v>
      </c>
      <c r="K19" s="259" t="s">
        <v>649</v>
      </c>
      <c r="L19" s="259" t="s">
        <v>650</v>
      </c>
      <c r="M19" s="259" t="s">
        <v>918</v>
      </c>
      <c r="N19" s="259" t="s">
        <v>368</v>
      </c>
      <c r="R19" s="259" t="s">
        <v>652</v>
      </c>
      <c r="T19" s="259" t="s">
        <v>653</v>
      </c>
      <c r="W19" s="259" t="s">
        <v>654</v>
      </c>
    </row>
    <row r="20" spans="10:23">
      <c r="J20" s="259" t="s">
        <v>655</v>
      </c>
      <c r="K20" s="259" t="s">
        <v>656</v>
      </c>
      <c r="L20" s="259" t="s">
        <v>657</v>
      </c>
      <c r="M20" s="259" t="s">
        <v>366</v>
      </c>
      <c r="N20" s="259" t="s">
        <v>658</v>
      </c>
      <c r="R20" s="259" t="s">
        <v>659</v>
      </c>
      <c r="W20" s="259" t="s">
        <v>660</v>
      </c>
    </row>
    <row r="21" spans="10:23">
      <c r="J21" s="259" t="s">
        <v>661</v>
      </c>
      <c r="K21" s="259" t="s">
        <v>662</v>
      </c>
      <c r="L21" s="259" t="s">
        <v>236</v>
      </c>
      <c r="M21" s="259" t="s">
        <v>663</v>
      </c>
      <c r="N21" s="259" t="s">
        <v>658</v>
      </c>
      <c r="R21" s="259" t="s">
        <v>664</v>
      </c>
    </row>
    <row r="22" spans="10:23">
      <c r="J22" s="259" t="s">
        <v>919</v>
      </c>
      <c r="K22" s="259" t="s">
        <v>666</v>
      </c>
      <c r="L22" s="259" t="s">
        <v>667</v>
      </c>
      <c r="M22" s="259" t="s">
        <v>668</v>
      </c>
      <c r="N22" s="259" t="s">
        <v>361</v>
      </c>
      <c r="R22" s="259" t="s">
        <v>670</v>
      </c>
    </row>
    <row r="23" spans="10:23">
      <c r="J23" s="259" t="s">
        <v>671</v>
      </c>
      <c r="K23" s="259" t="s">
        <v>672</v>
      </c>
      <c r="L23" s="259" t="s">
        <v>466</v>
      </c>
      <c r="M23" s="259" t="s">
        <v>920</v>
      </c>
      <c r="N23" s="259" t="s">
        <v>669</v>
      </c>
      <c r="R23" s="259" t="s">
        <v>674</v>
      </c>
    </row>
    <row r="24" spans="10:23">
      <c r="J24" s="259" t="s">
        <v>675</v>
      </c>
      <c r="K24" s="259" t="s">
        <v>676</v>
      </c>
      <c r="L24" s="259" t="s">
        <v>677</v>
      </c>
      <c r="M24" s="259" t="s">
        <v>678</v>
      </c>
      <c r="N24" s="259" t="s">
        <v>373</v>
      </c>
      <c r="R24" s="259" t="s">
        <v>680</v>
      </c>
    </row>
    <row r="25" spans="10:23">
      <c r="J25" s="259" t="s">
        <v>681</v>
      </c>
      <c r="K25" s="259" t="s">
        <v>682</v>
      </c>
      <c r="L25" s="259" t="s">
        <v>683</v>
      </c>
      <c r="M25" s="259" t="s">
        <v>356</v>
      </c>
      <c r="N25" s="259" t="s">
        <v>679</v>
      </c>
      <c r="R25" s="259" t="s">
        <v>684</v>
      </c>
    </row>
    <row r="26" spans="10:23">
      <c r="J26" s="259" t="s">
        <v>685</v>
      </c>
      <c r="K26" s="259" t="s">
        <v>686</v>
      </c>
      <c r="M26" s="259" t="s">
        <v>358</v>
      </c>
      <c r="N26" s="259" t="s">
        <v>322</v>
      </c>
      <c r="R26" s="259" t="s">
        <v>688</v>
      </c>
    </row>
    <row r="27" spans="10:23">
      <c r="J27" s="259" t="s">
        <v>226</v>
      </c>
      <c r="K27" s="259" t="s">
        <v>689</v>
      </c>
      <c r="M27" s="259" t="s">
        <v>690</v>
      </c>
      <c r="N27" s="259" t="s">
        <v>687</v>
      </c>
      <c r="R27" s="259" t="s">
        <v>921</v>
      </c>
    </row>
    <row r="28" spans="10:23">
      <c r="J28" s="259" t="s">
        <v>147</v>
      </c>
      <c r="K28" s="259" t="s">
        <v>693</v>
      </c>
      <c r="M28" s="259" t="s">
        <v>347</v>
      </c>
      <c r="N28" s="259" t="s">
        <v>691</v>
      </c>
      <c r="R28" s="259" t="s">
        <v>695</v>
      </c>
    </row>
    <row r="29" spans="10:23">
      <c r="J29" s="259" t="s">
        <v>696</v>
      </c>
      <c r="K29" s="259" t="s">
        <v>697</v>
      </c>
      <c r="M29" s="259" t="s">
        <v>349</v>
      </c>
      <c r="N29" s="259" t="s">
        <v>694</v>
      </c>
      <c r="R29" s="259" t="s">
        <v>699</v>
      </c>
    </row>
    <row r="30" spans="10:23">
      <c r="J30" s="259" t="s">
        <v>922</v>
      </c>
      <c r="K30" s="259" t="s">
        <v>701</v>
      </c>
      <c r="M30" s="259" t="s">
        <v>352</v>
      </c>
      <c r="N30" s="259" t="s">
        <v>698</v>
      </c>
      <c r="R30" s="259" t="s">
        <v>702</v>
      </c>
    </row>
    <row r="31" spans="10:23">
      <c r="J31" s="259" t="s">
        <v>152</v>
      </c>
      <c r="K31" s="259" t="s">
        <v>703</v>
      </c>
      <c r="M31" s="259" t="s">
        <v>316</v>
      </c>
      <c r="N31" s="259" t="s">
        <v>345</v>
      </c>
      <c r="R31" s="259" t="s">
        <v>705</v>
      </c>
    </row>
    <row r="32" spans="10:23">
      <c r="J32" s="259" t="s">
        <v>706</v>
      </c>
      <c r="K32" s="259" t="s">
        <v>707</v>
      </c>
      <c r="M32" s="259" t="s">
        <v>318</v>
      </c>
      <c r="N32" s="259" t="s">
        <v>704</v>
      </c>
      <c r="R32" s="259" t="s">
        <v>709</v>
      </c>
    </row>
    <row r="33" spans="10:18">
      <c r="J33" s="259" t="s">
        <v>710</v>
      </c>
      <c r="K33" s="259" t="s">
        <v>711</v>
      </c>
      <c r="M33" s="259" t="s">
        <v>712</v>
      </c>
      <c r="N33" s="259" t="s">
        <v>708</v>
      </c>
      <c r="R33" s="259" t="s">
        <v>923</v>
      </c>
    </row>
    <row r="34" spans="10:18">
      <c r="K34" s="259" t="s">
        <v>714</v>
      </c>
      <c r="M34" s="259" t="s">
        <v>715</v>
      </c>
      <c r="N34" s="259" t="s">
        <v>713</v>
      </c>
      <c r="R34" s="259" t="s">
        <v>716</v>
      </c>
    </row>
    <row r="35" spans="10:18">
      <c r="K35" s="259" t="s">
        <v>717</v>
      </c>
      <c r="M35" s="259" t="s">
        <v>924</v>
      </c>
      <c r="N35" s="259" t="s">
        <v>377</v>
      </c>
      <c r="R35" s="259" t="s">
        <v>719</v>
      </c>
    </row>
    <row r="36" spans="10:18">
      <c r="K36" s="259" t="s">
        <v>720</v>
      </c>
      <c r="M36" s="259" t="s">
        <v>721</v>
      </c>
      <c r="N36" s="259" t="s">
        <v>337</v>
      </c>
      <c r="R36" s="259" t="s">
        <v>723</v>
      </c>
    </row>
    <row r="37" spans="10:18">
      <c r="K37" s="259" t="s">
        <v>724</v>
      </c>
      <c r="M37" s="259" t="s">
        <v>725</v>
      </c>
      <c r="N37" s="259" t="s">
        <v>722</v>
      </c>
      <c r="R37" s="259" t="s">
        <v>727</v>
      </c>
    </row>
    <row r="38" spans="10:18">
      <c r="K38" s="259" t="s">
        <v>728</v>
      </c>
      <c r="M38" s="259" t="s">
        <v>320</v>
      </c>
      <c r="N38" s="259" t="s">
        <v>726</v>
      </c>
      <c r="R38" s="259" t="s">
        <v>425</v>
      </c>
    </row>
    <row r="39" spans="10:18">
      <c r="K39" s="259" t="s">
        <v>730</v>
      </c>
      <c r="M39" s="259" t="s">
        <v>333</v>
      </c>
      <c r="N39" s="259" t="s">
        <v>729</v>
      </c>
      <c r="R39" s="259" t="s">
        <v>427</v>
      </c>
    </row>
    <row r="40" spans="10:18">
      <c r="K40" s="259" t="s">
        <v>732</v>
      </c>
      <c r="M40" s="259" t="s">
        <v>733</v>
      </c>
      <c r="N40" s="259" t="s">
        <v>731</v>
      </c>
      <c r="R40" s="259" t="s">
        <v>925</v>
      </c>
    </row>
    <row r="41" spans="10:18">
      <c r="K41" s="259" t="s">
        <v>735</v>
      </c>
      <c r="M41" s="259" t="s">
        <v>736</v>
      </c>
      <c r="N41" s="259" t="s">
        <v>354</v>
      </c>
      <c r="R41" s="259" t="s">
        <v>738</v>
      </c>
    </row>
    <row r="42" spans="10:18">
      <c r="K42" s="259" t="s">
        <v>739</v>
      </c>
      <c r="M42" s="259" t="s">
        <v>740</v>
      </c>
      <c r="N42" s="259" t="s">
        <v>737</v>
      </c>
      <c r="R42" s="259" t="s">
        <v>741</v>
      </c>
    </row>
    <row r="43" spans="10:18">
      <c r="K43" s="259" t="s">
        <v>742</v>
      </c>
      <c r="M43" s="259" t="s">
        <v>743</v>
      </c>
      <c r="N43" s="259" t="s">
        <v>371</v>
      </c>
      <c r="R43" s="259" t="s">
        <v>745</v>
      </c>
    </row>
    <row r="44" spans="10:18">
      <c r="K44" s="259" t="s">
        <v>746</v>
      </c>
      <c r="M44" s="259" t="s">
        <v>747</v>
      </c>
      <c r="N44" s="259" t="s">
        <v>744</v>
      </c>
      <c r="R44" s="259" t="s">
        <v>749</v>
      </c>
    </row>
    <row r="45" spans="10:18">
      <c r="K45" s="259" t="s">
        <v>750</v>
      </c>
      <c r="M45" s="259" t="s">
        <v>339</v>
      </c>
      <c r="N45" s="259" t="s">
        <v>748</v>
      </c>
    </row>
    <row r="46" spans="10:18">
      <c r="K46" s="259" t="s">
        <v>751</v>
      </c>
      <c r="M46" s="259" t="s">
        <v>752</v>
      </c>
      <c r="N46" s="259" t="s">
        <v>640</v>
      </c>
    </row>
    <row r="47" spans="10:18">
      <c r="K47" s="259" t="s">
        <v>754</v>
      </c>
      <c r="M47" s="259" t="s">
        <v>341</v>
      </c>
      <c r="N47" s="259" t="s">
        <v>753</v>
      </c>
    </row>
    <row r="48" spans="10:18">
      <c r="K48" s="259" t="s">
        <v>756</v>
      </c>
      <c r="M48" s="259" t="s">
        <v>343</v>
      </c>
      <c r="N48" s="259" t="s">
        <v>755</v>
      </c>
    </row>
    <row r="49" spans="11:14">
      <c r="K49" s="259" t="s">
        <v>757</v>
      </c>
      <c r="M49" s="259" t="s">
        <v>758</v>
      </c>
      <c r="N49" s="259" t="s">
        <v>239</v>
      </c>
    </row>
    <row r="50" spans="11:14">
      <c r="K50" s="259" t="s">
        <v>760</v>
      </c>
      <c r="M50" s="259" t="s">
        <v>761</v>
      </c>
      <c r="N50" s="259" t="s">
        <v>926</v>
      </c>
    </row>
    <row r="51" spans="11:14">
      <c r="K51" s="259" t="s">
        <v>763</v>
      </c>
      <c r="M51" s="259" t="s">
        <v>764</v>
      </c>
      <c r="N51" s="259" t="s">
        <v>762</v>
      </c>
    </row>
    <row r="52" spans="11:14">
      <c r="K52" s="259" t="s">
        <v>766</v>
      </c>
      <c r="M52" s="259" t="s">
        <v>767</v>
      </c>
      <c r="N52" s="259" t="s">
        <v>765</v>
      </c>
    </row>
    <row r="53" spans="11:14">
      <c r="K53" s="259" t="s">
        <v>768</v>
      </c>
      <c r="M53" s="259" t="s">
        <v>769</v>
      </c>
      <c r="N53" s="259" t="s">
        <v>159</v>
      </c>
    </row>
    <row r="54" spans="11:14">
      <c r="K54" s="259" t="s">
        <v>771</v>
      </c>
      <c r="M54" s="259" t="s">
        <v>772</v>
      </c>
      <c r="N54" s="259" t="s">
        <v>770</v>
      </c>
    </row>
    <row r="55" spans="11:14">
      <c r="K55" s="259" t="s">
        <v>774</v>
      </c>
      <c r="M55" s="259" t="s">
        <v>775</v>
      </c>
      <c r="N55" s="259" t="s">
        <v>773</v>
      </c>
    </row>
    <row r="56" spans="11:14">
      <c r="K56" s="259" t="s">
        <v>776</v>
      </c>
      <c r="M56" s="259" t="s">
        <v>331</v>
      </c>
      <c r="N56" s="259" t="s">
        <v>230</v>
      </c>
    </row>
    <row r="57" spans="11:14">
      <c r="K57" s="259" t="s">
        <v>327</v>
      </c>
      <c r="M57" s="259" t="s">
        <v>777</v>
      </c>
    </row>
    <row r="58" spans="11:14">
      <c r="K58" s="259" t="s">
        <v>778</v>
      </c>
      <c r="M58" s="259" t="s">
        <v>779</v>
      </c>
    </row>
    <row r="59" spans="11:14">
      <c r="K59" s="259" t="s">
        <v>780</v>
      </c>
      <c r="M59" s="259" t="s">
        <v>781</v>
      </c>
    </row>
    <row r="60" spans="11:14">
      <c r="K60" s="259" t="s">
        <v>782</v>
      </c>
      <c r="M60" s="259" t="s">
        <v>783</v>
      </c>
    </row>
    <row r="61" spans="11:14">
      <c r="K61" s="259" t="s">
        <v>784</v>
      </c>
      <c r="M61" s="259" t="s">
        <v>785</v>
      </c>
    </row>
    <row r="62" spans="11:14">
      <c r="K62" s="259" t="s">
        <v>786</v>
      </c>
      <c r="M62" s="259" t="s">
        <v>787</v>
      </c>
    </row>
    <row r="63" spans="11:14">
      <c r="K63" s="259" t="s">
        <v>788</v>
      </c>
      <c r="M63" s="259" t="s">
        <v>335</v>
      </c>
    </row>
    <row r="64" spans="11:14">
      <c r="K64" s="259" t="s">
        <v>356</v>
      </c>
      <c r="M64" s="259" t="s">
        <v>789</v>
      </c>
    </row>
    <row r="65" spans="11:13">
      <c r="K65" s="259" t="s">
        <v>790</v>
      </c>
      <c r="M65" s="259" t="s">
        <v>329</v>
      </c>
    </row>
    <row r="66" spans="11:13">
      <c r="K66" s="259" t="s">
        <v>347</v>
      </c>
      <c r="M66" s="259" t="s">
        <v>748</v>
      </c>
    </row>
    <row r="67" spans="11:13">
      <c r="K67" s="259" t="s">
        <v>791</v>
      </c>
      <c r="M67" s="259" t="s">
        <v>792</v>
      </c>
    </row>
    <row r="68" spans="11:13">
      <c r="K68" s="259" t="s">
        <v>793</v>
      </c>
      <c r="M68" s="259" t="s">
        <v>794</v>
      </c>
    </row>
    <row r="69" spans="11:13">
      <c r="K69" s="259" t="s">
        <v>795</v>
      </c>
      <c r="M69" s="259" t="s">
        <v>796</v>
      </c>
    </row>
    <row r="70" spans="11:13">
      <c r="K70" s="259" t="s">
        <v>306</v>
      </c>
      <c r="M70" s="259" t="s">
        <v>797</v>
      </c>
    </row>
    <row r="71" spans="11:13">
      <c r="K71" s="259" t="s">
        <v>798</v>
      </c>
      <c r="M71" s="259" t="s">
        <v>799</v>
      </c>
    </row>
    <row r="72" spans="11:13">
      <c r="K72" s="259" t="s">
        <v>386</v>
      </c>
      <c r="M72" s="259" t="s">
        <v>231</v>
      </c>
    </row>
    <row r="73" spans="11:13">
      <c r="K73" s="259" t="s">
        <v>800</v>
      </c>
      <c r="M73" s="259" t="s">
        <v>801</v>
      </c>
    </row>
    <row r="74" spans="11:13">
      <c r="K74" s="259" t="s">
        <v>802</v>
      </c>
      <c r="M74" s="259" t="s">
        <v>229</v>
      </c>
    </row>
    <row r="75" spans="11:13">
      <c r="K75" s="259" t="s">
        <v>803</v>
      </c>
      <c r="M75" s="259" t="s">
        <v>927</v>
      </c>
    </row>
    <row r="76" spans="11:13">
      <c r="K76" s="259" t="s">
        <v>805</v>
      </c>
      <c r="M76" s="259" t="s">
        <v>806</v>
      </c>
    </row>
    <row r="77" spans="11:13">
      <c r="K77" s="259" t="s">
        <v>807</v>
      </c>
      <c r="M77" s="259" t="s">
        <v>808</v>
      </c>
    </row>
    <row r="78" spans="11:13">
      <c r="K78" s="259" t="s">
        <v>310</v>
      </c>
      <c r="M78" s="259" t="s">
        <v>809</v>
      </c>
    </row>
    <row r="79" spans="11:13">
      <c r="K79" s="259" t="s">
        <v>810</v>
      </c>
      <c r="M79" s="259" t="s">
        <v>811</v>
      </c>
    </row>
    <row r="80" spans="11:13">
      <c r="K80" s="259" t="s">
        <v>316</v>
      </c>
      <c r="M80" s="259" t="s">
        <v>812</v>
      </c>
    </row>
    <row r="81" spans="11:13">
      <c r="K81" s="259" t="s">
        <v>813</v>
      </c>
      <c r="M81" s="259" t="s">
        <v>814</v>
      </c>
    </row>
    <row r="82" spans="11:13">
      <c r="K82" s="259" t="s">
        <v>815</v>
      </c>
      <c r="M82" s="259" t="s">
        <v>816</v>
      </c>
    </row>
    <row r="83" spans="11:13">
      <c r="K83" s="259" t="s">
        <v>817</v>
      </c>
      <c r="M83" s="259" t="s">
        <v>818</v>
      </c>
    </row>
    <row r="84" spans="11:13">
      <c r="K84" s="259" t="s">
        <v>819</v>
      </c>
    </row>
    <row r="85" spans="11:13">
      <c r="K85" s="259" t="s">
        <v>820</v>
      </c>
    </row>
    <row r="86" spans="11:13">
      <c r="K86" s="259" t="s">
        <v>325</v>
      </c>
    </row>
    <row r="87" spans="11:13">
      <c r="K87" s="259" t="s">
        <v>821</v>
      </c>
    </row>
    <row r="88" spans="11:13">
      <c r="K88" s="259" t="s">
        <v>822</v>
      </c>
    </row>
    <row r="89" spans="11:13">
      <c r="K89" s="259" t="s">
        <v>823</v>
      </c>
    </row>
    <row r="90" spans="11:13">
      <c r="K90" s="259" t="s">
        <v>824</v>
      </c>
    </row>
    <row r="91" spans="11:13">
      <c r="K91" s="259" t="s">
        <v>825</v>
      </c>
    </row>
    <row r="92" spans="11:13">
      <c r="K92" s="259" t="s">
        <v>826</v>
      </c>
    </row>
    <row r="93" spans="11:13">
      <c r="K93" s="259" t="s">
        <v>827</v>
      </c>
    </row>
    <row r="94" spans="11:13">
      <c r="K94" s="259" t="s">
        <v>828</v>
      </c>
    </row>
    <row r="95" spans="11:13">
      <c r="K95" s="259" t="s">
        <v>829</v>
      </c>
    </row>
    <row r="96" spans="11:13">
      <c r="K96" s="259" t="s">
        <v>830</v>
      </c>
    </row>
    <row r="97" spans="11:11">
      <c r="K97" s="259" t="s">
        <v>384</v>
      </c>
    </row>
    <row r="98" spans="11:11">
      <c r="K98" s="259" t="s">
        <v>831</v>
      </c>
    </row>
    <row r="99" spans="11:11">
      <c r="K99" s="259" t="s">
        <v>832</v>
      </c>
    </row>
    <row r="100" spans="11:11">
      <c r="K100" s="259" t="s">
        <v>833</v>
      </c>
    </row>
    <row r="101" spans="11:11">
      <c r="K101" s="259" t="s">
        <v>834</v>
      </c>
    </row>
    <row r="102" spans="11:11">
      <c r="K102" s="259" t="s">
        <v>835</v>
      </c>
    </row>
    <row r="103" spans="11:11">
      <c r="K103" s="259" t="s">
        <v>836</v>
      </c>
    </row>
    <row r="104" spans="11:11">
      <c r="K104" s="259" t="s">
        <v>837</v>
      </c>
    </row>
    <row r="105" spans="11:11">
      <c r="K105" s="259" t="s">
        <v>838</v>
      </c>
    </row>
    <row r="106" spans="11:11">
      <c r="K106" s="259" t="s">
        <v>839</v>
      </c>
    </row>
    <row r="107" spans="11:11">
      <c r="K107" s="259" t="s">
        <v>840</v>
      </c>
    </row>
    <row r="108" spans="11:11">
      <c r="K108" s="259" t="s">
        <v>841</v>
      </c>
    </row>
    <row r="109" spans="11:11">
      <c r="K109" s="259" t="s">
        <v>842</v>
      </c>
    </row>
    <row r="110" spans="11:11">
      <c r="K110" s="259" t="s">
        <v>341</v>
      </c>
    </row>
    <row r="111" spans="11:11">
      <c r="K111" s="259" t="s">
        <v>843</v>
      </c>
    </row>
    <row r="112" spans="11:11">
      <c r="K112" s="259" t="s">
        <v>844</v>
      </c>
    </row>
    <row r="113" spans="11:11">
      <c r="K113" s="259" t="s">
        <v>845</v>
      </c>
    </row>
    <row r="114" spans="11:11">
      <c r="K114" s="259" t="s">
        <v>308</v>
      </c>
    </row>
    <row r="115" spans="11:11">
      <c r="K115" s="259" t="s">
        <v>846</v>
      </c>
    </row>
    <row r="116" spans="11:11">
      <c r="K116" s="259" t="s">
        <v>847</v>
      </c>
    </row>
    <row r="117" spans="11:11">
      <c r="K117" s="259" t="s">
        <v>713</v>
      </c>
    </row>
    <row r="118" spans="11:11">
      <c r="K118" s="259" t="s">
        <v>848</v>
      </c>
    </row>
    <row r="119" spans="11:11">
      <c r="K119" s="259" t="s">
        <v>849</v>
      </c>
    </row>
    <row r="120" spans="11:11">
      <c r="K120" s="259" t="s">
        <v>850</v>
      </c>
    </row>
    <row r="121" spans="11:11">
      <c r="K121" s="259" t="s">
        <v>851</v>
      </c>
    </row>
    <row r="122" spans="11:11">
      <c r="K122" s="259" t="s">
        <v>852</v>
      </c>
    </row>
    <row r="123" spans="11:11">
      <c r="K123" s="259" t="s">
        <v>853</v>
      </c>
    </row>
    <row r="124" spans="11:11">
      <c r="K124" s="259" t="s">
        <v>854</v>
      </c>
    </row>
    <row r="125" spans="11:11">
      <c r="K125" s="259" t="s">
        <v>855</v>
      </c>
    </row>
    <row r="126" spans="11:11">
      <c r="K126" s="259" t="s">
        <v>329</v>
      </c>
    </row>
    <row r="127" spans="11:11">
      <c r="K127" s="259" t="s">
        <v>856</v>
      </c>
    </row>
    <row r="128" spans="11:11">
      <c r="K128" s="259" t="s">
        <v>857</v>
      </c>
    </row>
    <row r="129" spans="11:11">
      <c r="K129" s="259" t="s">
        <v>737</v>
      </c>
    </row>
    <row r="130" spans="11:11">
      <c r="K130" s="259" t="s">
        <v>685</v>
      </c>
    </row>
    <row r="131" spans="11:11">
      <c r="K131" s="259" t="s">
        <v>858</v>
      </c>
    </row>
    <row r="132" spans="11:11">
      <c r="K132" s="259" t="s">
        <v>859</v>
      </c>
    </row>
    <row r="133" spans="11:11">
      <c r="K133" s="259" t="s">
        <v>860</v>
      </c>
    </row>
    <row r="134" spans="11:11">
      <c r="K134" s="259" t="s">
        <v>928</v>
      </c>
    </row>
    <row r="135" spans="11:11">
      <c r="K135" s="259" t="s">
        <v>862</v>
      </c>
    </row>
    <row r="136" spans="11:11">
      <c r="K136" s="259" t="s">
        <v>232</v>
      </c>
    </row>
    <row r="137" spans="11:11">
      <c r="K137" s="259" t="s">
        <v>863</v>
      </c>
    </row>
    <row r="138" spans="11:11">
      <c r="K138" s="259" t="s">
        <v>864</v>
      </c>
    </row>
    <row r="139" spans="11:11">
      <c r="K139" s="259" t="s">
        <v>865</v>
      </c>
    </row>
    <row r="140" spans="11:11">
      <c r="K140" s="259" t="s">
        <v>866</v>
      </c>
    </row>
    <row r="141" spans="11:11">
      <c r="K141" s="259" t="s">
        <v>867</v>
      </c>
    </row>
    <row r="142" spans="11:11">
      <c r="K142" s="259" t="s">
        <v>238</v>
      </c>
    </row>
    <row r="143" spans="11:11">
      <c r="K143" s="259" t="s">
        <v>868</v>
      </c>
    </row>
    <row r="144" spans="11:11">
      <c r="K144" s="259" t="s">
        <v>869</v>
      </c>
    </row>
    <row r="145" spans="11:11">
      <c r="K145" s="259" t="s">
        <v>870</v>
      </c>
    </row>
    <row r="146" spans="11:11">
      <c r="K146" s="259" t="s">
        <v>157</v>
      </c>
    </row>
    <row r="147" spans="11:11">
      <c r="K147" s="259" t="s">
        <v>871</v>
      </c>
    </row>
    <row r="148" spans="11:11">
      <c r="K148" s="259" t="s">
        <v>872</v>
      </c>
    </row>
    <row r="149" spans="11:11">
      <c r="K149" s="259" t="s">
        <v>929</v>
      </c>
    </row>
    <row r="150" spans="11:11">
      <c r="K150" s="259" t="s">
        <v>874</v>
      </c>
    </row>
    <row r="151" spans="11:11">
      <c r="K151" s="259" t="s">
        <v>875</v>
      </c>
    </row>
    <row r="152" spans="11:11">
      <c r="K152" s="259" t="s">
        <v>876</v>
      </c>
    </row>
    <row r="153" spans="11:11">
      <c r="K153" s="259" t="s">
        <v>877</v>
      </c>
    </row>
    <row r="154" spans="11:11">
      <c r="K154" s="259" t="s">
        <v>878</v>
      </c>
    </row>
    <row r="155" spans="11:11">
      <c r="K155" s="259" t="s">
        <v>879</v>
      </c>
    </row>
    <row r="156" spans="11:11">
      <c r="K156" s="259" t="s">
        <v>234</v>
      </c>
    </row>
    <row r="157" spans="11:11">
      <c r="K157" s="259" t="s">
        <v>166</v>
      </c>
    </row>
    <row r="158" spans="11:11">
      <c r="K158" s="259" t="s">
        <v>880</v>
      </c>
    </row>
    <row r="159" spans="11:11">
      <c r="K159" s="259" t="s">
        <v>881</v>
      </c>
    </row>
    <row r="160" spans="11:11">
      <c r="K160" s="259" t="s">
        <v>882</v>
      </c>
    </row>
    <row r="161" spans="11:11">
      <c r="K161" s="259" t="s">
        <v>883</v>
      </c>
    </row>
    <row r="162" spans="11:11">
      <c r="K162" s="259" t="s">
        <v>884</v>
      </c>
    </row>
    <row r="163" spans="11:11">
      <c r="K163" s="259" t="s">
        <v>885</v>
      </c>
    </row>
  </sheetData>
  <sheetProtection sheet="1" objects="1" scenarios="1"/>
  <phoneticPr fontId="38"/>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44</vt:i4>
      </vt:variant>
    </vt:vector>
  </HeadingPairs>
  <TitlesOfParts>
    <vt:vector size="52" baseType="lpstr">
      <vt:lpstr>収支計画書（JLOX）</vt:lpstr>
      <vt:lpstr>（別添）収支計画明細 (JLOX)</vt:lpstr>
      <vt:lpstr>収支計画書（記入例_音楽)</vt:lpstr>
      <vt:lpstr>（別添）収支計画明細 (記入例_音楽)</vt:lpstr>
      <vt:lpstr>収支計画書（記入例_演劇)</vt:lpstr>
      <vt:lpstr>（別添）収支計画明細 (記入例_演劇)</vt:lpstr>
      <vt:lpstr>プルダウン一覧</vt:lpstr>
      <vt:lpstr>プルダウン一覧(仮)</vt:lpstr>
      <vt:lpstr>イベント広告・宣伝費</vt:lpstr>
      <vt:lpstr>チケット販売関係費_払戻し手数料を含む</vt:lpstr>
      <vt:lpstr>運営スタッフ費</vt:lpstr>
      <vt:lpstr>'収支計画書（JLOX）'!運営関係費</vt:lpstr>
      <vt:lpstr>'収支計画書（記入例_演劇)'!運営関係費</vt:lpstr>
      <vt:lpstr>'収支計画書（記入例_音楽)'!運営関係費</vt:lpstr>
      <vt:lpstr>運営関係費</vt:lpstr>
      <vt:lpstr>運搬費</vt:lpstr>
      <vt:lpstr>映像撮影費</vt:lpstr>
      <vt:lpstr>演出関係費</vt:lpstr>
      <vt:lpstr>'収支計画書（JLOX）'!会場関係費</vt:lpstr>
      <vt:lpstr>'収支計画書（記入例_演劇)'!会場関係費</vt:lpstr>
      <vt:lpstr>'収支計画書（記入例_音楽)'!会場関係費</vt:lpstr>
      <vt:lpstr>会場関係費</vt:lpstr>
      <vt:lpstr>会場施設使用料</vt:lpstr>
      <vt:lpstr>感染予防対策費</vt:lpstr>
      <vt:lpstr>経理書面確認費_税理士・公認会計士</vt:lpstr>
      <vt:lpstr>権利使用料</vt:lpstr>
      <vt:lpstr>交通費・宿泊費</vt:lpstr>
      <vt:lpstr>'収支計画書（JLOX）'!広告・宣伝費</vt:lpstr>
      <vt:lpstr>'収支計画書（記入例_演劇)'!広告・宣伝費</vt:lpstr>
      <vt:lpstr>'収支計画書（記入例_音楽)'!広告・宣伝費</vt:lpstr>
      <vt:lpstr>広告・宣伝費</vt:lpstr>
      <vt:lpstr>施設維持費_自社所有の場合の会場のみ</vt:lpstr>
      <vt:lpstr>プルダウン一覧!収入</vt:lpstr>
      <vt:lpstr>'収支計画書（JLOX）'!出演関係費</vt:lpstr>
      <vt:lpstr>'収支計画書（記入例_演劇)'!出演関係費</vt:lpstr>
      <vt:lpstr>'収支計画書（記入例_音楽)'!出演関係費</vt:lpstr>
      <vt:lpstr>出演関係費</vt:lpstr>
      <vt:lpstr>出演料</vt:lpstr>
      <vt:lpstr>書面作成代行費_行政書士等</vt:lpstr>
      <vt:lpstr>'収支計画書（JLOX）'!申請・報告に関する費用</vt:lpstr>
      <vt:lpstr>'収支計画書（記入例_演劇)'!申請・報告に関する費用</vt:lpstr>
      <vt:lpstr>'収支計画書（記入例_音楽)'!申請・報告に関する費用</vt:lpstr>
      <vt:lpstr>申請・報告に関する費用</vt:lpstr>
      <vt:lpstr>'収支計画書（JLOX）'!制作関係費</vt:lpstr>
      <vt:lpstr>'収支計画書（記入例_演劇)'!制作関係費</vt:lpstr>
      <vt:lpstr>'収支計画書（記入例_音楽)'!制作関係費</vt:lpstr>
      <vt:lpstr>制作関係費</vt:lpstr>
      <vt:lpstr>配信関係費</vt:lpstr>
      <vt:lpstr>付帯設備費</vt:lpstr>
      <vt:lpstr>舞台スタッフ費用</vt:lpstr>
      <vt:lpstr>舞台制作費</vt:lpstr>
      <vt:lpstr>保険料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大治 彌月</cp:lastModifiedBy>
  <cp:revision>5</cp:revision>
  <dcterms:created xsi:type="dcterms:W3CDTF">2020-05-18T13:02:51Z</dcterms:created>
  <dcterms:modified xsi:type="dcterms:W3CDTF">2023-09-07T05:42:38Z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0x010100B08D5F3D3BE7424F8813AA1D5A94D0F4</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MSIP_Label_ea60d57e-af5b-4752-ac57-3e4f28ca11dc_ActionId">
    <vt:lpwstr>178ebf27-b398-45c0-ab5e-50342de33e4d</vt:lpwstr>
  </property>
  <property fmtid="{D5CDD505-2E9C-101B-9397-08002B2CF9AE}" pid="9" name="MSIP_Label_ea60d57e-af5b-4752-ac57-3e4f28ca11dc_ContentBits">
    <vt:lpwstr>0</vt:lpwstr>
  </property>
  <property fmtid="{D5CDD505-2E9C-101B-9397-08002B2CF9AE}" pid="10" name="MSIP_Label_ea60d57e-af5b-4752-ac57-3e4f28ca11dc_Enabled">
    <vt:lpwstr>true</vt:lpwstr>
  </property>
  <property fmtid="{D5CDD505-2E9C-101B-9397-08002B2CF9AE}" pid="11" name="MSIP_Label_ea60d57e-af5b-4752-ac57-3e4f28ca11dc_Method">
    <vt:lpwstr>Standard</vt:lpwstr>
  </property>
  <property fmtid="{D5CDD505-2E9C-101B-9397-08002B2CF9AE}" pid="12" name="MSIP_Label_ea60d57e-af5b-4752-ac57-3e4f28ca11dc_Name">
    <vt:lpwstr>ea60d57e-af5b-4752-ac57-3e4f28ca11dc</vt:lpwstr>
  </property>
  <property fmtid="{D5CDD505-2E9C-101B-9397-08002B2CF9AE}" pid="13" name="MSIP_Label_ea60d57e-af5b-4752-ac57-3e4f28ca11dc_SetDate">
    <vt:lpwstr>2022-03-04T00:33:16Z</vt:lpwstr>
  </property>
  <property fmtid="{D5CDD505-2E9C-101B-9397-08002B2CF9AE}" pid="14" name="MSIP_Label_ea60d57e-af5b-4752-ac57-3e4f28ca11dc_SiteId">
    <vt:lpwstr>36da45f1-dd2c-4d1f-af13-5abe46b99921</vt:lpwstr>
  </property>
  <property fmtid="{D5CDD505-2E9C-101B-9397-08002B2CF9AE}" pid="15" name="MediaServiceImageTags">
    <vt:lpwstr/>
  </property>
  <property fmtid="{D5CDD505-2E9C-101B-9397-08002B2CF9AE}" pid="16" name="ScaleCrop">
    <vt:bool>false</vt:bool>
  </property>
  <property fmtid="{D5CDD505-2E9C-101B-9397-08002B2CF9AE}" pid="17" name="ShareDoc">
    <vt:bool>false</vt:bool>
  </property>
  <property fmtid="{D5CDD505-2E9C-101B-9397-08002B2CF9AE}" pid="18" name="TriggerFlowInfo">
    <vt:lpwstr/>
  </property>
  <property fmtid="{D5CDD505-2E9C-101B-9397-08002B2CF9AE}" pid="19" name="_ExtendedDescription">
    <vt:lpwstr/>
  </property>
</Properties>
</file>