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c\Desktop\プラスミュージック様2021.8月・9月雇用調整助成金\プラスミュージック様2021.8月・9月雇用調整助成金\提出分\"/>
    </mc:Choice>
  </mc:AlternateContent>
  <xr:revisionPtr revIDLastSave="0" documentId="13_ncr:1_{32F490B7-D2AC-471C-8C31-5D3D68DD3874}" xr6:coauthVersionLast="47" xr6:coauthVersionMax="47" xr10:uidLastSave="{00000000-0000-0000-0000-000000000000}"/>
  <bookViews>
    <workbookView xWindow="-120" yWindow="-120" windowWidth="29040" windowHeight="15840" activeTab="1"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'新特小第1号（支給申請書）'!$A$1:$AJ$104</definedName>
    <definedName name="_xlnm.Print_Area" localSheetId="0">'新特小第2号（実績一覧表）'!$A$1:$AJ$90</definedName>
    <definedName name="_xlnm.Print_Area" localSheetId="2">'新特小第3号（確認申立書）'!$A$1:$AN$157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Z50" i="4" l="1"/>
  <c r="AY50" i="4"/>
  <c r="AV50" i="4"/>
  <c r="AR50" i="4"/>
  <c r="Z15" i="5" l="1"/>
  <c r="BD42" i="4" l="1"/>
  <c r="BB42" i="4"/>
  <c r="AZ42" i="4"/>
  <c r="AZ49" i="4" l="1"/>
  <c r="AY49" i="4"/>
  <c r="AZ48" i="4"/>
  <c r="AY48" i="4"/>
  <c r="AZ47" i="4"/>
  <c r="AY47" i="4"/>
  <c r="AZ46" i="4"/>
  <c r="AY46" i="4"/>
  <c r="K30" i="4" l="1"/>
  <c r="O30" i="4" l="1"/>
  <c r="M30" i="4"/>
  <c r="AV47" i="4" l="1"/>
  <c r="AV48" i="4"/>
  <c r="AV49" i="4"/>
  <c r="AR48" i="4"/>
  <c r="AR49" i="4"/>
  <c r="AV46" i="4"/>
  <c r="AR46" i="4"/>
  <c r="AT42" i="4"/>
  <c r="AR42" i="4"/>
  <c r="AP42" i="4"/>
  <c r="AR47" i="4"/>
  <c r="AW42" i="4" l="1"/>
  <c r="AN50" i="4" l="1"/>
  <c r="AN53" i="4"/>
  <c r="AN48" i="4"/>
  <c r="AN47" i="4"/>
  <c r="AN51" i="4"/>
  <c r="AN46" i="4"/>
  <c r="AN52" i="4"/>
  <c r="AN54" i="4"/>
  <c r="AN55" i="4"/>
  <c r="AN49" i="4"/>
  <c r="AM56" i="10"/>
  <c r="AI56" i="10"/>
  <c r="AF56" i="10"/>
  <c r="AE15" i="5"/>
  <c r="AZ60" i="4" l="1"/>
  <c r="AP60" i="4"/>
  <c r="AQ60" i="4"/>
  <c r="AU60" i="4"/>
  <c r="AY60" i="4"/>
  <c r="BC60" i="4"/>
  <c r="AW60" i="4"/>
  <c r="Q33" i="4" s="1"/>
  <c r="BA60" i="4"/>
  <c r="AX60" i="4"/>
  <c r="AR60" i="4"/>
  <c r="AV60" i="4"/>
  <c r="AO60" i="4"/>
  <c r="AS60" i="4"/>
  <c r="AT60" i="4"/>
  <c r="BB60" i="4"/>
  <c r="G38" i="4" s="1"/>
  <c r="X30" i="4"/>
  <c r="BE42" i="4" s="1"/>
  <c r="V30" i="4"/>
  <c r="BC42" i="4" s="1"/>
  <c r="T30" i="4"/>
  <c r="BA42" i="4" s="1"/>
  <c r="BH42" i="4" l="1"/>
  <c r="AM29" i="4" s="1"/>
  <c r="AM28" i="4" s="1"/>
  <c r="G33" i="4"/>
  <c r="AA33" i="4" s="1"/>
  <c r="AM80" i="10"/>
  <c r="AI80" i="10"/>
  <c r="AF80" i="10"/>
  <c r="I82" i="10"/>
  <c r="I81" i="10"/>
  <c r="I65" i="10"/>
  <c r="I64" i="10"/>
  <c r="I63" i="10"/>
  <c r="I80" i="10"/>
  <c r="I59" i="10"/>
  <c r="I57" i="10"/>
  <c r="I56" i="10"/>
  <c r="Q10" i="5"/>
  <c r="U15" i="5"/>
  <c r="U22" i="4"/>
  <c r="N22" i="4"/>
  <c r="E16" i="4"/>
  <c r="AG15" i="4"/>
  <c r="AC15" i="4"/>
  <c r="Y15" i="4"/>
  <c r="M15" i="4"/>
  <c r="I15" i="4"/>
  <c r="J14" i="4"/>
  <c r="Z9" i="5" l="1"/>
  <c r="Q38" i="4" s="1"/>
  <c r="AA38" i="4" s="1"/>
  <c r="AA42" i="4" l="1"/>
  <c r="AB49" i="4" s="1"/>
  <c r="AB50" i="4" l="1"/>
  <c r="E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 ref="AA27" authorId="0" shapeId="0" xr:uid="{00000000-0006-0000-0100-000002000000}">
      <text>
        <r>
          <rPr>
            <b/>
            <sz val="18"/>
            <color indexed="81"/>
            <rFont val="MS P ゴシック"/>
            <family val="3"/>
            <charset val="128"/>
          </rPr>
          <t>雇用調整助成金の支給申請を初めて行った判定対象期間の初日を記入してください。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<sst xmlns="http://schemas.openxmlformats.org/spreadsheetml/2006/main" count="503" uniqueCount="374">
  <si>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</si>
  <si>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</si>
  <si>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</si>
  <si>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</si>
  <si>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</si>
  <si>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</si>
  <si>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</si>
  <si>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</si>
  <si>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</si>
  <si>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</si>
  <si>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</si>
  <si>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</si>
  <si>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</si>
  <si>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</si>
  <si>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</si>
  <si>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</si>
  <si>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</si>
  <si>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</si>
  <si>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</si>
  <si>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</si>
  <si>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</si>
  <si>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</si>
  <si>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</si>
  <si>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</si>
  <si>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</si>
  <si>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</si>
  <si>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</si>
  <si>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</si>
  <si>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</si>
  <si>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</si>
  <si>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</si>
  <si>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</si>
  <si>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</si>
  <si>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</si>
  <si>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</si>
  <si>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</si>
  <si>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</si>
  <si>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</si>
  <si>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</si>
  <si>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</si>
  <si>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</si>
  <si>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</si>
  <si>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</si>
  <si>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</si>
  <si>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</si>
  <si>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</si>
  <si>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</si>
  <si>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</si>
  <si>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</si>
  <si>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</si>
  <si>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</si>
  <si>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</si>
  <si>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</si>
  <si>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</si>
  <si>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</si>
  <si>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</si>
  <si>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</si>
  <si>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</si>
  <si>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</si>
  <si>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</si>
  <si>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</si>
  <si>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</si>
  <si>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</si>
  <si>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</si>
  <si>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</si>
  <si>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</si>
  <si>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</si>
  <si>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</si>
  <si>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</si>
  <si>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</si>
  <si>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</si>
  <si>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</si>
  <si>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</si>
  <si>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</si>
  <si>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</si>
  <si>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</si>
  <si>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</si>
  <si>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</si>
  <si>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</si>
  <si>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</si>
  <si>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</si>
  <si>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</si>
  <si>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</si>
  <si>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</si>
  <si>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</si>
  <si>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</si>
  <si>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</si>
  <si>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</si>
  <si>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</si>
  <si>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</si>
  <si>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</si>
  <si>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</si>
  <si>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</si>
  <si>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</si>
  <si>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</si>
  <si>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</si>
  <si>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</si>
  <si>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</si>
  <si>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</si>
  <si>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</si>
  <si>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</si>
  <si>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</si>
  <si>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</si>
  <si>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</si>
  <si>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</si>
  <si>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</si>
  <si>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</si>
  <si>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</si>
  <si>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</si>
  <si>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</si>
  <si>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</si>
  <si>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</si>
  <si>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</si>
  <si>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</si>
  <si>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</si>
  <si>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</si>
  <si>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</si>
  <si>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</si>
  <si>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</si>
  <si>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</si>
  <si>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</si>
  <si>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</si>
  <si>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</si>
  <si>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</si>
  <si>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</si>
  <si>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</si>
  <si>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</si>
  <si>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</si>
  <si>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</si>
  <si>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</si>
  <si>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</si>
  <si>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</si>
  <si>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</si>
  <si>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</si>
  <si>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</si>
  <si>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</si>
  <si>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</si>
  <si>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</si>
  <si>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</si>
  <si>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</si>
  <si>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</si>
  <si>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</si>
  <si>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</si>
  <si>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</si>
  <si>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</si>
  <si>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</si>
  <si>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</si>
  <si>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</si>
  <si>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</si>
  <si>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</si>
  <si>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</si>
  <si>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</si>
  <si>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</si>
  <si>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</si>
  <si>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</si>
  <si>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</si>
  <si>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</si>
  <si>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</si>
  <si>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</si>
  <si>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</si>
  <si>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</si>
  <si>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</si>
  <si>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</si>
  <si>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</si>
  <si>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</si>
  <si>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</si>
  <si>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</si>
  <si>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</si>
  <si>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</si>
  <si>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</si>
  <si>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</si>
  <si>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</si>
  <si>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</si>
  <si>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</si>
  <si>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</si>
  <si>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</si>
  <si>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</si>
  <si>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</si>
  <si>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</si>
  <si>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</si>
  <si>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</si>
  <si>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</si>
  <si>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</si>
  <si>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</si>
  <si>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</si>
  <si>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</si>
  <si>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</si>
  <si>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</si>
  <si>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</si>
  <si>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</si>
  <si>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</si>
  <si>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</si>
  <si>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</si>
  <si>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</si>
  <si>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</si>
  <si>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</si>
  <si>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</si>
  <si>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</si>
  <si>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</si>
  <si>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</si>
  <si>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</si>
  <si>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</si>
  <si>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</si>
  <si>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</si>
  <si>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</si>
  <si>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</si>
  <si>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</si>
  <si>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</si>
  <si>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</si>
  <si>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</si>
  <si>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</si>
  <si>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</si>
  <si>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</si>
  <si>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</si>
  <si>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</si>
  <si>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</si>
  <si>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</si>
  <si>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</si>
  <si>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</si>
  <si>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</si>
  <si>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</si>
  <si>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</si>
  <si>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</si>
  <si>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</si>
  <si>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</si>
  <si>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</si>
  <si>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</si>
  <si>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</si>
  <si>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</si>
  <si>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</si>
  <si>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</si>
  <si>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</si>
  <si>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</si>
  <si>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</si>
  <si>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</si>
  <si>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</si>
  <si>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</si>
  <si>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</si>
  <si>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</si>
  <si>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</si>
  <si>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</si>
  <si>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</si>
  <si>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</si>
  <si>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</si>
  <si>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</si>
  <si>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</si>
  <si>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</si>
  <si>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</si>
  <si>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</si>
  <si>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</si>
  <si>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</si>
  <si>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</si>
  <si>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</si>
  <si>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</si>
  <si>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</si>
  <si>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</si>
  <si>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</si>
  <si>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</si>
  <si>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</si>
  <si>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</si>
  <si>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</si>
  <si>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</si>
  <si>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</si>
  <si>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</si>
  <si>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</si>
  <si>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</si>
  <si>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</si>
  <si>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</si>
  <si>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</si>
  <si>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</si>
  <si>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</si>
  <si>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</si>
  <si>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</si>
  <si>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</si>
  <si>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</si>
  <si>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</si>
  <si>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</si>
  <si>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</si>
  <si>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</si>
  <si>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</si>
  <si>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</si>
  <si>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</si>
  <si>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令和</t>
    <rPh sb="0" eb="2">
      <t>レイワ</t>
    </rPh>
    <phoneticPr fontId="7"/>
  </si>
  <si>
    <t>月</t>
    <rPh sb="0" eb="1">
      <t>ガツ</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</si>
  <si>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</si>
  <si>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</si>
  <si>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</si>
  <si>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</si>
  <si>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</si>
  <si>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</si>
  <si>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</si>
  <si>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※代理人等が事業主の申請を代わって行う場合、代理人等の等を記載してください。</t>
    <rPh sb="29" eb="31">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</si>
  <si>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</si>
  <si>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</si>
  <si>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</si>
  <si>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</si>
  <si>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</si>
  <si>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</si>
  <si>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緊急対応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</si>
  <si>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でない。</t>
    <rPh sb="45" eb="48">
      <t>ジギョウヌシ</t>
    </rPh>
    <rPh sb="186" eb="189">
      <t>ジギョウヌシ</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</si>
  <si>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</si>
  <si>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様式新特小第３号（新型コロナウイルス感染症関係）（小規模事業主（自動計算）用様式）(R3.2)</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</si>
  <si>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（※１）解雇等（解雇予告を含む。）とは、次の①～③を指します。</t>
    <rPh sb="8" eb="10">
      <t>カイコ</t>
    </rPh>
    <rPh sb="10" eb="12">
      <t>ヨコク</t>
    </rPh>
    <rPh sb="13" eb="14">
      <t>フク</t>
    </rPh>
    <phoneticPr fontId="7"/>
  </si>
  <si>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</si>
  <si>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令和</t>
    <rPh sb="0" eb="2">
      <t>レイワ</t>
    </rPh>
    <phoneticPr fontId="7"/>
  </si>
  <si>
    <t>年</t>
    <rPh sb="0" eb="1">
      <t>ネン</t>
    </rPh>
    <phoneticPr fontId="7"/>
  </si>
  <si>
    <t>月</t>
    <rPh sb="0" eb="1">
      <t>ツキ</t>
    </rPh>
    <phoneticPr fontId="7"/>
  </si>
  <si>
    <t>助成率</t>
    <rPh sb="0" eb="3">
      <t>ジョセイリツ</t>
    </rPh>
    <phoneticPr fontId="7"/>
  </si>
  <si>
    <t>解雇有</t>
    <rPh sb="0" eb="2">
      <t>カイコ</t>
    </rPh>
    <rPh sb="2" eb="3">
      <t>ア</t>
    </rPh>
    <phoneticPr fontId="7"/>
  </si>
  <si>
    <t>上限額</t>
    <rPh sb="0" eb="3">
      <t>ジョウゲンガク</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</si>
  <si>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</si>
  <si>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</si>
  <si>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西暦</t>
    <rPh sb="0" eb="2">
      <t>セイレキ</t>
    </rPh>
    <phoneticPr fontId="7"/>
  </si>
  <si>
    <t>判定</t>
    <rPh sb="0" eb="2">
      <t>ハンテイ</t>
    </rPh>
    <phoneticPr fontId="7"/>
  </si>
  <si>
    <t>○</t>
    <phoneticPr fontId="7"/>
  </si>
  <si>
    <t>使用データ</t>
    <phoneticPr fontId="7"/>
  </si>
  <si>
    <t>基本手当
日額</t>
    <rPh sb="0" eb="2">
      <t>キホン</t>
    </rPh>
    <rPh sb="2" eb="4">
      <t>テア</t>
    </rPh>
    <rPh sb="5" eb="7">
      <t>ニチガク</t>
    </rPh>
    <phoneticPr fontId="7"/>
  </si>
  <si>
    <t>解雇無</t>
    <rPh sb="0" eb="2">
      <t>カイコ</t>
    </rPh>
    <rPh sb="2" eb="3">
      <t>ナ</t>
    </rPh>
    <phoneticPr fontId="7"/>
  </si>
  <si>
    <t>「休業実績一覧表」の⑤の合計額を枠内に記載し、該当する助成率を記入して、aの額を計算してください。｢雇用の維持｣欄が｢はい｣の場合の助成率は10/10(100%)（ただし、判定基礎期間の初日が令和３年５月１日以降であるものは9/10(90%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86" eb="88">
      <t>ハンテイ</t>
    </rPh>
    <rPh sb="88" eb="90">
      <t>キソ</t>
    </rPh>
    <rPh sb="90" eb="92">
      <t>キカン</t>
    </rPh>
    <rPh sb="93" eb="95">
      <t>ショニチ</t>
    </rPh>
    <rPh sb="96" eb="98">
      <t>レイワ</t>
    </rPh>
    <rPh sb="99" eb="100">
      <t>ネン</t>
    </rPh>
    <rPh sb="101" eb="102">
      <t>ガツ</t>
    </rPh>
    <rPh sb="103" eb="104">
      <t>ニチ</t>
    </rPh>
    <rPh sb="104" eb="106">
      <t>イコウ</t>
    </rPh>
    <rPh sb="132" eb="135">
      <t>ジョセイリツ</t>
    </rPh>
    <phoneticPr fontId="7"/>
  </si>
  <si>
    <t>雇用調整助成金の助成上限日額15,000円（ただし、判定基礎期間の初日が令和３年５月１日以降であるものは13,500円）に、「休業実績一覧表」の⑦欄「休業延べ日数」をかけてbの額を計算してください。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58" eb="59">
      <t>エン</t>
    </rPh>
    <rPh sb="73" eb="74">
      <t>ラン</t>
    </rPh>
    <rPh sb="75" eb="77">
      <t>キュウギョウ</t>
    </rPh>
    <rPh sb="77" eb="78">
      <t>ノ</t>
    </rPh>
    <rPh sb="79" eb="81">
      <t>ニッスウ</t>
    </rPh>
    <rPh sb="88" eb="89">
      <t>ガク</t>
    </rPh>
    <rPh sb="90" eb="92">
      <t>ケイサン</t>
    </rPh>
    <phoneticPr fontId="7"/>
  </si>
  <si>
    <t>判定基礎期間と「雇用の維持」欄により助成率が決まります。裏面の５参照</t>
    <rPh sb="0" eb="2">
      <t>ハンテイ</t>
    </rPh>
    <rPh sb="2" eb="4">
      <t>キソ</t>
    </rPh>
    <rPh sb="4" eb="6">
      <t>キカン</t>
    </rPh>
    <rPh sb="8" eb="10">
      <t>コヨウ</t>
    </rPh>
    <rPh sb="11" eb="13">
      <t>イジ</t>
    </rPh>
    <rPh sb="14" eb="15">
      <t>ラン</t>
    </rPh>
    <rPh sb="18" eb="21">
      <t>ジョセイリツ</t>
    </rPh>
    <rPh sb="22" eb="23">
      <t>キ</t>
    </rPh>
    <rPh sb="28" eb="30">
      <t>リメン</t>
    </rPh>
    <rPh sb="32" eb="34">
      <t>サンショウ</t>
    </rPh>
    <phoneticPr fontId="7"/>
  </si>
  <si>
    <t>（上限日額）</t>
    <phoneticPr fontId="7"/>
  </si>
  <si>
    <t>新型コロナウイルス感染症の影響により、売上げ･生産量などが５％以上減少しましたか。</t>
    <rPh sb="0" eb="2">
      <t>シンガタ</t>
    </rPh>
    <rPh sb="9" eb="12">
      <t>カンセンショウ</t>
    </rPh>
    <rPh sb="13" eb="15">
      <t>エイキョウ</t>
    </rPh>
    <rPh sb="19" eb="21">
      <t>ウリア</t>
    </rPh>
    <rPh sb="23" eb="26">
      <t>セイサンリョウ</t>
    </rPh>
    <rPh sb="31" eb="33">
      <t>イジョウ</t>
    </rPh>
    <rPh sb="33" eb="35">
      <t>ゲンショウ</t>
    </rPh>
    <phoneticPr fontId="7"/>
  </si>
  <si>
    <t>　判定基礎期間の初日が属する月又はその１月前の月若しくはその２月前の月と、その１年前の同じ月の売上げ・生産量などを比較して、５％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6" eb="68">
      <t>ゲンショウ</t>
    </rPh>
    <rPh sb="75" eb="77">
      <t>カクニン</t>
    </rPh>
    <rPh sb="84" eb="86">
      <t>ヒカク</t>
    </rPh>
    <rPh sb="88" eb="89">
      <t>ツキ</t>
    </rPh>
    <rPh sb="90" eb="92">
      <t>ウリア</t>
    </rPh>
    <rPh sb="96" eb="97">
      <t>ワ</t>
    </rPh>
    <rPh sb="99" eb="101">
      <t>ショルイ</t>
    </rPh>
    <rPh sb="102" eb="104">
      <t>テンプ</t>
    </rPh>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</si>
  <si>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</si>
  <si>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</si>
  <si>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上限額
（原則）</t>
    <rPh sb="0" eb="3">
      <t>ジョウゲンガク</t>
    </rPh>
    <rPh sb="5" eb="7">
      <t>ゲンソク</t>
    </rPh>
    <phoneticPr fontId="7"/>
  </si>
  <si>
    <t>上限額
（特例）</t>
    <rPh sb="0" eb="3">
      <t>ジョウゲンガク</t>
    </rPh>
    <rPh sb="5" eb="7">
      <t>トクレイ</t>
    </rPh>
    <phoneticPr fontId="7"/>
  </si>
  <si>
    <t>令和2年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0" eb="2">
      <t>レイワ</t>
    </rPh>
    <rPh sb="3" eb="4">
      <t>ネン</t>
    </rPh>
    <rPh sb="5" eb="6">
      <t>ガツ</t>
    </rPh>
    <rPh sb="8" eb="9">
      <t>ニチ</t>
    </rPh>
    <rPh sb="9" eb="11">
      <t>イコウ</t>
    </rPh>
    <rPh sb="12" eb="14">
      <t>ハンテイ</t>
    </rPh>
    <rPh sb="14" eb="16">
      <t>キソ</t>
    </rPh>
    <rPh sb="16" eb="18">
      <t>キカン</t>
    </rPh>
    <rPh sb="26" eb="28">
      <t>シンセイ</t>
    </rPh>
    <rPh sb="33" eb="35">
      <t>フクスウ</t>
    </rPh>
    <rPh sb="36" eb="38">
      <t>キカン</t>
    </rPh>
    <rPh sb="42" eb="44">
      <t>シンセイ</t>
    </rPh>
    <rPh sb="46" eb="48">
      <t>バアイ</t>
    </rPh>
    <rPh sb="51" eb="52">
      <t>ラン</t>
    </rPh>
    <rPh sb="53" eb="55">
      <t>カイシャ</t>
    </rPh>
    <rPh sb="58" eb="60">
      <t>メイショウ</t>
    </rPh>
    <rPh sb="63" eb="64">
      <t>ラン</t>
    </rPh>
    <rPh sb="66" eb="68">
      <t>キニュウ</t>
    </rPh>
    <rPh sb="73" eb="75">
      <t>ハンテイ</t>
    </rPh>
    <rPh sb="75" eb="77">
      <t>キソ</t>
    </rPh>
    <rPh sb="77" eb="79">
      <t>キカン</t>
    </rPh>
    <rPh sb="82" eb="84">
      <t>サクセイ</t>
    </rPh>
    <rPh sb="90" eb="92">
      <t>テイシュツ</t>
    </rPh>
    <rPh sb="103" eb="105">
      <t>ハンテイ</t>
    </rPh>
    <rPh sb="105" eb="107">
      <t>キソ</t>
    </rPh>
    <rPh sb="107" eb="109">
      <t>キカン</t>
    </rPh>
    <rPh sb="110" eb="112">
      <t>キンキュウ</t>
    </rPh>
    <rPh sb="112" eb="114">
      <t>タイオウ</t>
    </rPh>
    <rPh sb="114" eb="116">
      <t>キカン</t>
    </rPh>
    <rPh sb="118" eb="119">
      <t>ニチ</t>
    </rPh>
    <rPh sb="120" eb="121">
      <t>フク</t>
    </rPh>
    <rPh sb="124" eb="126">
      <t>バアイ</t>
    </rPh>
    <rPh sb="127" eb="129">
      <t>トウガイ</t>
    </rPh>
    <rPh sb="129" eb="131">
      <t>ハンテイ</t>
    </rPh>
    <rPh sb="131" eb="133">
      <t>キソ</t>
    </rPh>
    <rPh sb="133" eb="135">
      <t>キカン</t>
    </rPh>
    <rPh sb="141" eb="143">
      <t>ヨウシキ</t>
    </rPh>
    <rPh sb="144" eb="145">
      <t>コト</t>
    </rPh>
    <rPh sb="153" eb="155">
      <t>チュウイ</t>
    </rPh>
    <phoneticPr fontId="7"/>
  </si>
  <si>
    <t>令和２年１月24日～判定基礎期間の末日まで解雇等（※１）していませんか。また、判定基礎期間の末日時点で雇用が維持されていますか（※２）。</t>
    <phoneticPr fontId="7"/>
  </si>
  <si>
    <t>令和３年１月８日～判定基礎期間の末日まで解雇等（※１）していませんか。</t>
    <phoneticPr fontId="7"/>
  </si>
  <si>
    <t>（判定基礎期間の末日が令和３年１月８日より前の場合、又は、判定基礎期間の初日が令和３年５月1日以降の場合）、雇用されている労働者（雇用保険未加入者を含む）及び派遣労働者の数が、令和２年１月24日から判定基礎期間の末日までの各月末の事業所労働者数の平均の５分の４以上であることが必要です。ただし、平均の５分の４未満である場合、それが季節要因及び一時的な受注増等に対応したため、労働者の数が減少したものである場合は、当該要件（※２）を満たすものとします。</t>
    <rPh sb="1" eb="3">
      <t>ハンテイ</t>
    </rPh>
    <rPh sb="3" eb="5">
      <t>キソ</t>
    </rPh>
    <rPh sb="5" eb="7">
      <t>キカン</t>
    </rPh>
    <rPh sb="8" eb="10">
      <t>マツジツ</t>
    </rPh>
    <rPh sb="11" eb="13">
      <t>レイワ</t>
    </rPh>
    <rPh sb="14" eb="15">
      <t>ネン</t>
    </rPh>
    <rPh sb="16" eb="17">
      <t>ガツ</t>
    </rPh>
    <rPh sb="18" eb="19">
      <t>ニチ</t>
    </rPh>
    <rPh sb="21" eb="22">
      <t>マエ</t>
    </rPh>
    <rPh sb="23" eb="25">
      <t>バアイ</t>
    </rPh>
    <rPh sb="26" eb="27">
      <t>マタ</t>
    </rPh>
    <rPh sb="29" eb="31">
      <t>ハンテイ</t>
    </rPh>
    <rPh sb="31" eb="33">
      <t>キソ</t>
    </rPh>
    <rPh sb="33" eb="35">
      <t>キカン</t>
    </rPh>
    <rPh sb="36" eb="38">
      <t>ショニチ</t>
    </rPh>
    <rPh sb="39" eb="41">
      <t>レイワ</t>
    </rPh>
    <rPh sb="42" eb="43">
      <t>ネン</t>
    </rPh>
    <rPh sb="44" eb="45">
      <t>ガツ</t>
    </rPh>
    <rPh sb="46" eb="47">
      <t>ニチ</t>
    </rPh>
    <rPh sb="47" eb="49">
      <t>イコウ</t>
    </rPh>
    <rPh sb="50" eb="52">
      <t>バアイ</t>
    </rPh>
    <rPh sb="138" eb="140">
      <t>ヒツヨウ</t>
    </rPh>
    <rPh sb="147" eb="149">
      <t>ヘイキン</t>
    </rPh>
    <rPh sb="151" eb="152">
      <t>ブン</t>
    </rPh>
    <rPh sb="154" eb="156">
      <t>ミマン</t>
    </rPh>
    <rPh sb="159" eb="161">
      <t>バアイ</t>
    </rPh>
    <rPh sb="165" eb="167">
      <t>キセツ</t>
    </rPh>
    <rPh sb="167" eb="169">
      <t>ヨウイン</t>
    </rPh>
    <rPh sb="169" eb="170">
      <t>オヨ</t>
    </rPh>
    <rPh sb="171" eb="174">
      <t>イチジテキ</t>
    </rPh>
    <rPh sb="175" eb="177">
      <t>ジュチュウ</t>
    </rPh>
    <rPh sb="177" eb="178">
      <t>フ</t>
    </rPh>
    <rPh sb="178" eb="179">
      <t>ナド</t>
    </rPh>
    <rPh sb="180" eb="182">
      <t>タイオウ</t>
    </rPh>
    <rPh sb="187" eb="190">
      <t>ロウドウシャ</t>
    </rPh>
    <rPh sb="191" eb="192">
      <t>カズ</t>
    </rPh>
    <rPh sb="193" eb="195">
      <t>ゲンショウ</t>
    </rPh>
    <rPh sb="202" eb="204">
      <t>バアイ</t>
    </rPh>
    <rPh sb="206" eb="208">
      <t>トウガイ</t>
    </rPh>
    <rPh sb="208" eb="210">
      <t>ヨウケン</t>
    </rPh>
    <rPh sb="215" eb="216">
      <t>ミ</t>
    </rPh>
    <phoneticPr fontId="7"/>
  </si>
  <si>
    <t>2021/1/8～2021/4/30の期間を1日でも含んでいる場合は上段。それ以外は下段</t>
    <rPh sb="19" eb="21">
      <t>キカン</t>
    </rPh>
    <rPh sb="23" eb="24">
      <t>ニチ</t>
    </rPh>
    <rPh sb="26" eb="27">
      <t>フク</t>
    </rPh>
    <rPh sb="31" eb="33">
      <t>バアイ</t>
    </rPh>
    <rPh sb="34" eb="36">
      <t>ジョウダン</t>
    </rPh>
    <rPh sb="39" eb="41">
      <t>イガイ</t>
    </rPh>
    <rPh sb="42" eb="44">
      <t>ゲダン</t>
    </rPh>
    <phoneticPr fontId="7"/>
  </si>
  <si>
    <t>西暦⇒
（始期）</t>
    <rPh sb="0" eb="2">
      <t>セイレキ</t>
    </rPh>
    <rPh sb="5" eb="7">
      <t>シキ</t>
    </rPh>
    <phoneticPr fontId="7"/>
  </si>
  <si>
    <t>西暦⇒
（末日）</t>
    <rPh sb="0" eb="2">
      <t>セイレキ</t>
    </rPh>
    <rPh sb="5" eb="7">
      <t>マツジツ</t>
    </rPh>
    <phoneticPr fontId="7"/>
  </si>
  <si>
    <t>様式新特小第２号（新型コロナウイルス感染症関係）（小規模事業主（自動計算）用様式）(R3.4)</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</si>
  <si>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対象期間（始期）には、雇用調整助成金の支給申請を初めて行った判定対象期間の初日を記入してください。なお、「対象期間」とは、雇用調整助成金の支給申請を初めて行った判定対象期間の初日から起算して１年を経過する日までの期間をいいます（ただし、対象期間の初日が令和２年１月24日から令和２年12月31日までの間にある特例事業主は令和３年12月31日まで）。（例）令和２年４月１日から休業を行っており、その日以降の休業について雇用調整助成金を申請している場合、対象期間は令和２年４月１日から令和３年12月31日までとなり、対象期間（始期）は令和２年４月１日となります。</t>
    <phoneticPr fontId="7"/>
  </si>
  <si>
    <t>対象期間
（始期）</t>
    <phoneticPr fontId="7"/>
  </si>
  <si>
    <t>様式新特小第１号（新型コロナウイルス感染症関係）（小規模事業主（自動計算）用様式）(R3.6)（R3.8.1日額改定対応済）</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</si>
  <si>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尾﨑　江利子</t>
    <rPh sb="0" eb="2">
      <t>オザキ</t>
    </rPh>
    <rPh sb="3" eb="4">
      <t>エ</t>
    </rPh>
    <rPh sb="4" eb="5">
      <t>リ</t>
    </rPh>
    <rPh sb="5" eb="6">
      <t>コ</t>
    </rPh>
    <phoneticPr fontId="3"/>
  </si>
  <si>
    <t>徳原　京都</t>
    <rPh sb="0" eb="2">
      <t>トクハラ</t>
    </rPh>
    <rPh sb="3" eb="5">
      <t>キョウト</t>
    </rPh>
    <phoneticPr fontId="3"/>
  </si>
  <si>
    <t>森田　佳代</t>
  </si>
  <si>
    <t>5105</t>
  </si>
  <si>
    <t>5110</t>
  </si>
  <si>
    <t>324362</t>
  </si>
  <si>
    <t>324391</t>
  </si>
  <si>
    <t>116494</t>
  </si>
  <si>
    <t>8</t>
  </si>
  <si>
    <t>1</t>
  </si>
  <si>
    <t>稲岡　大治</t>
  </si>
  <si>
    <t>尾﨑　江利子</t>
  </si>
  <si>
    <t>株式会社プラスミュージック</t>
  </si>
  <si>
    <t>代表取締役　稲岡　大治</t>
  </si>
  <si>
    <t>542</t>
  </si>
  <si>
    <t>0081</t>
  </si>
  <si>
    <t>大阪府大阪市中央区南船場三丁目5番27号　アルファ心斎橋301号</t>
  </si>
  <si>
    <t>090</t>
  </si>
  <si>
    <t>1132</t>
  </si>
  <si>
    <t>2047</t>
  </si>
  <si>
    <t>✓</t>
  </si>
  <si>
    <t>はい</t>
  </si>
  <si>
    <t xml:space="preserve">2120001220509 </t>
  </si>
  <si>
    <t>昭和</t>
  </si>
  <si>
    <t>2703</t>
  </si>
  <si>
    <t>635240</t>
  </si>
  <si>
    <t>0</t>
  </si>
  <si>
    <t>三菱UFJ銀行</t>
    <rPh sb="0" eb="2">
      <t>ミツビシ</t>
    </rPh>
    <rPh sb="5" eb="7">
      <t>ギンコウ</t>
    </rPh>
    <phoneticPr fontId="7"/>
  </si>
  <si>
    <t>0005</t>
    <phoneticPr fontId="7"/>
  </si>
  <si>
    <t>心斎橋支店</t>
    <rPh sb="0" eb="5">
      <t>シンサイバシシテン</t>
    </rPh>
    <phoneticPr fontId="7"/>
  </si>
  <si>
    <t>031</t>
    <phoneticPr fontId="7"/>
  </si>
  <si>
    <t>株式会社プラスミュージック</t>
    <phoneticPr fontId="7"/>
  </si>
  <si>
    <t>カブシキガイシャプラスミュージック</t>
    <phoneticPr fontId="7"/>
  </si>
  <si>
    <t>普通</t>
  </si>
  <si>
    <t>0360618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</si>
</sst>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000_ "/>
    <numFmt numFmtId="178" formatCode="#,##0_ "/>
    <numFmt numFmtId="179" formatCode="0.0"/>
  </numFmts>
  <fonts count="55">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7.5"/>
      <color theme="1"/>
      <name val="ＭＳ ゴシック"/>
      <family val="3"/>
      <charset val="128"/>
    </font>
    <font>
      <sz val="15"/>
      <color theme="1"/>
      <name val="ＭＳ ゴシック"/>
      <family val="3"/>
      <charset val="128"/>
    </font>
    <font>
      <b/>
      <sz val="18"/>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thick">
        <color rgb="FFFF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77">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2" fillId="0" borderId="37" xfId="0" applyFont="1" applyFill="1" applyBorder="1" applyAlignment="1" applyProtection="1">
      <alignment horizontal="center" vertical="center"/>
    </xf>
    <xf numFmtId="0" fontId="43" fillId="0" borderId="0" xfId="0" applyFont="1" applyFill="1" applyProtection="1">
      <alignment vertical="center"/>
    </xf>
    <xf numFmtId="0" fontId="41" fillId="0" borderId="0" xfId="0" applyFont="1" applyFill="1" applyProtection="1">
      <alignment vertical="center"/>
    </xf>
    <xf numFmtId="49" fontId="5"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5" fillId="3" borderId="9" xfId="0" applyFont="1" applyFill="1" applyBorder="1" applyAlignment="1" applyProtection="1">
      <alignment vertical="top" wrapText="1"/>
    </xf>
    <xf numFmtId="0" fontId="50" fillId="0" borderId="0" xfId="0" applyFont="1" applyFill="1" applyProtection="1">
      <alignment vertical="center"/>
    </xf>
    <xf numFmtId="0" fontId="51" fillId="3" borderId="65" xfId="0" applyFont="1" applyFill="1" applyBorder="1" applyProtection="1">
      <alignment vertical="center"/>
      <protection locked="0"/>
    </xf>
    <xf numFmtId="0" fontId="51" fillId="0" borderId="0" xfId="0" applyFont="1" applyFill="1" applyProtection="1">
      <alignment vertical="center"/>
    </xf>
    <xf numFmtId="49" fontId="51" fillId="0" borderId="60" xfId="0" applyNumberFormat="1" applyFont="1" applyFill="1" applyBorder="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5" fillId="0" borderId="9" xfId="0" applyFont="1" applyBorder="1" applyProtection="1">
      <alignment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14" fontId="6" fillId="0" borderId="9" xfId="0" applyNumberFormat="1" applyFont="1" applyBorder="1" applyAlignment="1" applyProtection="1">
      <alignment vertical="center"/>
    </xf>
    <xf numFmtId="0" fontId="2" fillId="2" borderId="9" xfId="0" applyFont="1" applyFill="1" applyBorder="1" applyAlignment="1" applyProtection="1">
      <alignment vertical="center"/>
    </xf>
    <xf numFmtId="14" fontId="5" fillId="0" borderId="9" xfId="0" applyNumberFormat="1" applyFont="1" applyBorder="1" applyProtection="1">
      <alignment vertical="center"/>
    </xf>
    <xf numFmtId="0" fontId="16" fillId="0" borderId="9" xfId="0" applyFont="1" applyBorder="1" applyProtection="1">
      <alignment vertical="center"/>
    </xf>
    <xf numFmtId="0" fontId="16" fillId="0" borderId="9" xfId="0" applyFont="1" applyBorder="1" applyAlignment="1" applyProtection="1">
      <alignment vertical="center"/>
    </xf>
    <xf numFmtId="0" fontId="16" fillId="0" borderId="9" xfId="0" applyFont="1" applyBorder="1" applyAlignment="1" applyProtection="1">
      <alignment horizontal="center" vertical="center"/>
    </xf>
    <xf numFmtId="0" fontId="13" fillId="0" borderId="9" xfId="0" applyFont="1" applyBorder="1" applyProtection="1">
      <alignment vertical="center"/>
    </xf>
    <xf numFmtId="0" fontId="16" fillId="0" borderId="9" xfId="0" applyFont="1" applyBorder="1" applyAlignment="1" applyProtection="1">
      <alignment horizontal="center" vertical="center"/>
    </xf>
    <xf numFmtId="179" fontId="5" fillId="0" borderId="9" xfId="0" applyNumberFormat="1" applyFont="1" applyBorder="1" applyAlignment="1" applyProtection="1">
      <alignment vertical="center"/>
    </xf>
    <xf numFmtId="0" fontId="5" fillId="0" borderId="17"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14" fontId="5" fillId="0" borderId="0" xfId="0" applyNumberFormat="1" applyFont="1" applyProtection="1">
      <alignment vertical="center"/>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2" borderId="92" xfId="0" applyFont="1" applyFill="1" applyBorder="1" applyAlignment="1" applyProtection="1">
      <alignment horizontal="center"/>
    </xf>
    <xf numFmtId="0" fontId="50" fillId="0" borderId="37"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49"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44"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 fillId="3" borderId="9" xfId="0"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xf>
    <xf numFmtId="0" fontId="4" fillId="0" borderId="90" xfId="0" applyFont="1" applyBorder="1" applyAlignment="1" applyProtection="1">
      <alignment horizontal="center"/>
    </xf>
    <xf numFmtId="0" fontId="39" fillId="0" borderId="91" xfId="0" applyFont="1" applyFill="1" applyBorder="1" applyAlignment="1" applyProtection="1">
      <alignment horizontal="right"/>
    </xf>
    <xf numFmtId="0" fontId="39" fillId="0" borderId="12" xfId="0" applyFont="1" applyFill="1" applyBorder="1" applyAlignment="1" applyProtection="1">
      <alignment horizontal="right"/>
    </xf>
    <xf numFmtId="0" fontId="40" fillId="0" borderId="2" xfId="0" applyFont="1" applyFill="1" applyBorder="1" applyAlignment="1" applyProtection="1">
      <alignment horizontal="center"/>
    </xf>
    <xf numFmtId="0" fontId="48" fillId="0" borderId="12" xfId="0" applyFont="1" applyFill="1" applyBorder="1" applyAlignment="1" applyProtection="1">
      <alignment horizontal="center"/>
    </xf>
    <xf numFmtId="0" fontId="40"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wrapText="1"/>
    </xf>
    <xf numFmtId="0" fontId="47" fillId="0" borderId="9" xfId="0" applyFont="1" applyBorder="1" applyAlignment="1" applyProtection="1">
      <alignment horizontal="left" vertical="center" wrapText="1"/>
    </xf>
    <xf numFmtId="0" fontId="4" fillId="0" borderId="4" xfId="0" applyFont="1" applyFill="1" applyBorder="1" applyAlignment="1" applyProtection="1">
      <alignment horizontal="right"/>
    </xf>
    <xf numFmtId="0" fontId="46" fillId="0" borderId="0" xfId="0" applyFont="1" applyFill="1" applyBorder="1" applyAlignment="1" applyProtection="1">
      <alignment horizontal="right"/>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0" xfId="0" applyFont="1" applyAlignment="1" applyProtection="1">
      <alignment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0" fontId="53" fillId="0" borderId="0" xfId="0" applyFont="1" applyFill="1" applyAlignment="1" applyProtection="1">
      <alignment horizontal="left" vertical="center" wrapText="1"/>
    </xf>
    <xf numFmtId="0" fontId="53" fillId="0" borderId="0" xfId="0" applyFont="1" applyFill="1" applyAlignment="1" applyProtection="1">
      <alignment horizontal="lef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3"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0" borderId="69" xfId="0" applyFont="1" applyBorder="1" applyAlignment="1" applyProtection="1">
      <alignment horizontal="left" vertical="center"/>
    </xf>
    <xf numFmtId="0" fontId="5" fillId="0" borderId="23"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49" fontId="5" fillId="0" borderId="0" xfId="0" applyNumberFormat="1" applyFont="1" applyAlignment="1" applyProtection="1">
      <alignment horizontal="left" vertical="center" wrapText="1"/>
    </xf>
    <xf numFmtId="49" fontId="5" fillId="0" borderId="0" xfId="0" applyNumberFormat="1" applyFont="1" applyAlignment="1" applyProtection="1">
      <alignment horizontal="left" vertical="top" wrapText="1"/>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9" fillId="0" borderId="2" xfId="0" applyFont="1" applyFill="1" applyBorder="1" applyAlignment="1" applyProtection="1">
      <alignment horizontal="right"/>
    </xf>
    <xf numFmtId="0" fontId="40" fillId="0"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xf>
    <xf numFmtId="0" fontId="50" fillId="0" borderId="37"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12" fillId="0" borderId="0" xfId="0" applyFont="1" applyBorder="1" applyAlignment="1" applyProtection="1">
      <alignment horizontal="center" wrapTex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6" fillId="0" borderId="12"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11"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16" fillId="0" borderId="9" xfId="0" applyFont="1" applyBorder="1" applyAlignment="1" applyProtection="1">
      <alignment horizontal="center" vertical="center" wrapText="1"/>
    </xf>
    <xf numFmtId="0" fontId="16"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5" xfId="0" applyFont="1" applyBorder="1" applyAlignment="1" applyProtection="1">
      <alignment horizontal="center" vertical="center"/>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8" fillId="0" borderId="25" xfId="0" applyFont="1" applyBorder="1" applyAlignment="1" applyProtection="1">
      <alignment horizontal="center"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left" vertical="top" wrapText="1"/>
    </xf>
    <xf numFmtId="0" fontId="52" fillId="0" borderId="0" xfId="0" applyFont="1" applyFill="1" applyBorder="1" applyAlignment="1" applyProtection="1">
      <alignment horizontal="left" vertical="top"/>
    </xf>
    <xf numFmtId="0" fontId="52" fillId="0" borderId="6" xfId="0" applyFont="1" applyFill="1" applyBorder="1" applyAlignment="1" applyProtection="1">
      <alignment horizontal="left" vertical="top"/>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52" fillId="0" borderId="8" xfId="0" applyFont="1" applyFill="1" applyBorder="1" applyAlignment="1" applyProtection="1">
      <alignment vertical="top" wrapText="1"/>
    </xf>
    <xf numFmtId="0" fontId="52" fillId="0" borderId="4"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7" xfId="0" applyFont="1" applyFill="1" applyBorder="1" applyAlignment="1" applyProtection="1">
      <alignment vertical="top" wrapText="1"/>
    </xf>
    <xf numFmtId="0" fontId="52" fillId="0" borderId="2" xfId="0" applyFont="1" applyFill="1" applyBorder="1" applyAlignment="1" applyProtection="1">
      <alignment vertical="top" wrapText="1"/>
    </xf>
    <xf numFmtId="0" fontId="5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0"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6"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5" fillId="0" borderId="0" xfId="0" applyFont="1" applyFill="1" applyBorder="1" applyAlignment="1" applyProtection="1">
      <alignment horizontal="center" wrapText="1"/>
    </xf>
    <xf numFmtId="0" fontId="5" fillId="5"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40" fillId="0" borderId="0" xfId="0" applyFont="1" applyFill="1" applyBorder="1" applyAlignment="1" applyProtection="1">
      <alignment horizontal="center"/>
    </xf>
    <xf numFmtId="0" fontId="40" fillId="0" borderId="0" xfId="0" applyFont="1" applyFill="1" applyBorder="1" applyAlignment="1" applyProtection="1">
      <alignment horizontal="center" vertical="center"/>
    </xf>
    <xf numFmtId="0" fontId="5" fillId="4" borderId="90" xfId="0" applyFont="1" applyFill="1" applyBorder="1" applyAlignment="1" applyProtection="1">
      <alignment horizontal="center" vertical="center"/>
      <protection locked="0"/>
    </xf>
    <xf numFmtId="49" fontId="5" fillId="5" borderId="2"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44"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4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5" borderId="2" xfId="0" applyNumberFormat="1" applyFont="1" applyFill="1" applyBorder="1" applyAlignment="1" applyProtection="1">
      <alignment horizontal="center"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topLeftCell="A73" zoomScale="85" zoomScaleNormal="85" zoomScaleSheetLayoutView="85" workbookViewId="0">
      <selection activeCell="X40" sqref="X40:AC41"/>
    </sheetView>
  </sheetViews>
  <sheetFormatPr defaultRowHeight="18.75"/>
  <cols>
    <col min="1" max="36" width="5.625" style="37" customWidth="1"/>
    <col min="37" max="16384" width="9" style="37"/>
  </cols>
  <sheetData>
    <row r="1" spans="1:36" ht="24" customHeight="1">
      <c r="A1" s="251" t="s">
        <v>335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52" t="s">
        <v>46</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40" t="s">
        <v>195</v>
      </c>
      <c r="C5" s="240"/>
      <c r="D5" s="240"/>
      <c r="E5" s="240"/>
      <c r="F5" s="240"/>
      <c r="G5" s="240"/>
      <c r="I5" s="41" t="s">
        <v>3</v>
      </c>
      <c r="J5" s="16">
        <v>3</v>
      </c>
      <c r="K5" s="42" t="s">
        <v>8</v>
      </c>
      <c r="L5" s="43">
        <v>8</v>
      </c>
      <c r="M5" s="42" t="s">
        <v>24</v>
      </c>
      <c r="N5" s="43">
        <v>1</v>
      </c>
      <c r="O5" s="42" t="s">
        <v>25</v>
      </c>
      <c r="P5" s="44"/>
      <c r="Q5" s="42" t="s">
        <v>89</v>
      </c>
      <c r="R5" s="45" t="s">
        <v>3</v>
      </c>
      <c r="S5" s="16">
        <v>3</v>
      </c>
      <c r="T5" s="44" t="s">
        <v>2</v>
      </c>
      <c r="U5" s="43">
        <v>8</v>
      </c>
      <c r="V5" s="42" t="s">
        <v>24</v>
      </c>
      <c r="W5" s="43">
        <v>31</v>
      </c>
      <c r="X5" s="42" t="s">
        <v>25</v>
      </c>
      <c r="Y5" s="46"/>
      <c r="AA5" s="240" t="s">
        <v>190</v>
      </c>
      <c r="AB5" s="240"/>
      <c r="AC5" s="240"/>
      <c r="AD5" s="240"/>
      <c r="AE5" s="241">
        <v>3</v>
      </c>
      <c r="AF5" s="242"/>
      <c r="AG5" s="243"/>
      <c r="AH5" s="39" t="s">
        <v>197</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40" t="s">
        <v>196</v>
      </c>
      <c r="C7" s="240"/>
      <c r="D7" s="240"/>
      <c r="E7" s="240"/>
      <c r="F7" s="240"/>
      <c r="G7" s="240"/>
      <c r="I7" s="241">
        <v>100</v>
      </c>
      <c r="J7" s="242"/>
      <c r="K7" s="243"/>
      <c r="L7" s="37" t="s">
        <v>90</v>
      </c>
      <c r="M7" s="39"/>
      <c r="N7" s="39"/>
      <c r="O7" s="39"/>
      <c r="P7" s="39"/>
      <c r="Q7" s="39"/>
      <c r="R7" s="39"/>
      <c r="S7" s="39"/>
      <c r="T7" s="39"/>
      <c r="U7" s="39"/>
      <c r="Z7" s="254" t="s">
        <v>106</v>
      </c>
      <c r="AA7" s="254"/>
      <c r="AB7" s="254"/>
      <c r="AC7" s="254"/>
      <c r="AD7" s="254"/>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55" t="s">
        <v>91</v>
      </c>
      <c r="AA8" s="255"/>
      <c r="AB8" s="255"/>
      <c r="AC8" s="255"/>
      <c r="AD8" s="255"/>
      <c r="AE8" s="39"/>
      <c r="AG8" s="50"/>
      <c r="AH8" s="50"/>
      <c r="AI8" s="39"/>
      <c r="AJ8" s="49"/>
    </row>
    <row r="9" spans="1:36" ht="50.25" customHeight="1" thickTop="1" thickBot="1">
      <c r="A9" s="40"/>
      <c r="B9" s="256" t="s">
        <v>194</v>
      </c>
      <c r="C9" s="256"/>
      <c r="D9" s="256"/>
      <c r="E9" s="256"/>
      <c r="F9" s="256"/>
      <c r="G9" s="256"/>
      <c r="H9" s="256"/>
      <c r="I9" s="256"/>
      <c r="J9" s="256"/>
      <c r="K9" s="256"/>
      <c r="L9" s="256"/>
      <c r="M9" s="256"/>
      <c r="N9" s="256"/>
      <c r="O9" s="256"/>
      <c r="P9" s="256"/>
      <c r="Q9" s="241">
        <v>8</v>
      </c>
      <c r="R9" s="242"/>
      <c r="S9" s="243"/>
      <c r="T9" s="51" t="s">
        <v>92</v>
      </c>
      <c r="Z9" s="257">
        <f>IF(SUM(U15,Q10)=0,"",SUM(U15,Q10))</f>
        <v>43</v>
      </c>
      <c r="AA9" s="258"/>
      <c r="AB9" s="258"/>
      <c r="AC9" s="258"/>
      <c r="AD9" s="259"/>
      <c r="AE9" s="39"/>
    </row>
    <row r="10" spans="1:36" ht="50.25" customHeight="1" thickTop="1" thickBot="1">
      <c r="A10" s="40"/>
      <c r="B10" s="319" t="s">
        <v>93</v>
      </c>
      <c r="C10" s="319"/>
      <c r="D10" s="319"/>
      <c r="E10" s="319"/>
      <c r="F10" s="319"/>
      <c r="G10" s="319"/>
      <c r="H10" s="319"/>
      <c r="I10" s="319"/>
      <c r="J10" s="319"/>
      <c r="K10" s="319"/>
      <c r="L10" s="319"/>
      <c r="M10" s="319"/>
      <c r="N10" s="319"/>
      <c r="O10" s="319"/>
      <c r="P10" s="52" t="s">
        <v>105</v>
      </c>
      <c r="Q10" s="263" t="str">
        <f>IF(OR(Z15="",Q9=""),"",ROUNDUP(Z15/Q9,0))</f>
        <v/>
      </c>
      <c r="R10" s="264"/>
      <c r="S10" s="265"/>
      <c r="T10" s="53" t="s">
        <v>0</v>
      </c>
      <c r="Z10" s="260"/>
      <c r="AA10" s="261"/>
      <c r="AB10" s="261"/>
      <c r="AC10" s="261"/>
      <c r="AD10" s="262"/>
      <c r="AE10" s="54" t="s">
        <v>0</v>
      </c>
    </row>
    <row r="11" spans="1:36" ht="31.5" customHeight="1" thickTop="1">
      <c r="A11" s="55"/>
      <c r="B11" s="55"/>
      <c r="C11" s="55"/>
      <c r="D11" s="55"/>
      <c r="E11" s="55"/>
      <c r="F11" s="55"/>
      <c r="G11" s="56"/>
      <c r="H11" s="56"/>
      <c r="I11" s="56"/>
      <c r="J11" s="56"/>
      <c r="K11" s="51"/>
      <c r="L11" s="57"/>
      <c r="M11" s="57"/>
      <c r="N11" s="57"/>
      <c r="O11" s="51"/>
      <c r="P11" s="58" t="s">
        <v>37</v>
      </c>
      <c r="Q11" s="57"/>
      <c r="R11" s="51"/>
      <c r="S11" s="58"/>
      <c r="T11" s="53"/>
      <c r="V11" s="57"/>
      <c r="W11" s="51"/>
      <c r="X11" s="57"/>
      <c r="Y11" s="57"/>
      <c r="Z11" s="266"/>
      <c r="AA11" s="266"/>
      <c r="AB11" s="266"/>
      <c r="AC11" s="266"/>
      <c r="AD11" s="266"/>
      <c r="AE11" s="51"/>
      <c r="AF11" s="59"/>
      <c r="AG11" s="57"/>
      <c r="AH11" s="57"/>
      <c r="AI11" s="51"/>
      <c r="AJ11" s="51"/>
    </row>
    <row r="12" spans="1:36" ht="31.5" customHeight="1">
      <c r="A12" s="60"/>
      <c r="B12" s="267" t="s">
        <v>94</v>
      </c>
      <c r="C12" s="268"/>
      <c r="D12" s="268"/>
      <c r="E12" s="268"/>
      <c r="F12" s="268"/>
      <c r="G12" s="268"/>
      <c r="H12" s="268"/>
      <c r="I12" s="268"/>
      <c r="J12" s="268"/>
      <c r="K12" s="268"/>
      <c r="L12" s="268"/>
      <c r="M12" s="268"/>
      <c r="N12" s="268"/>
      <c r="O12" s="268"/>
      <c r="P12" s="268"/>
      <c r="Q12" s="268"/>
      <c r="R12" s="268"/>
      <c r="S12" s="268"/>
      <c r="T12" s="269"/>
      <c r="U12" s="270" t="s">
        <v>95</v>
      </c>
      <c r="V12" s="271"/>
      <c r="W12" s="271"/>
      <c r="X12" s="271"/>
      <c r="Y12" s="272"/>
      <c r="Z12" s="270" t="s">
        <v>96</v>
      </c>
      <c r="AA12" s="271"/>
      <c r="AB12" s="271"/>
      <c r="AC12" s="271"/>
      <c r="AD12" s="272"/>
      <c r="AE12" s="270" t="s">
        <v>97</v>
      </c>
      <c r="AF12" s="271"/>
      <c r="AG12" s="271"/>
      <c r="AH12" s="271"/>
      <c r="AI12" s="271"/>
      <c r="AJ12" s="272"/>
    </row>
    <row r="13" spans="1:36" s="62" customFormat="1" ht="34.5" customHeight="1">
      <c r="A13" s="61"/>
      <c r="B13" s="273" t="s">
        <v>20</v>
      </c>
      <c r="C13" s="274"/>
      <c r="D13" s="274"/>
      <c r="E13" s="274"/>
      <c r="F13" s="274"/>
      <c r="G13" s="274"/>
      <c r="H13" s="274"/>
      <c r="I13" s="277" t="s">
        <v>264</v>
      </c>
      <c r="J13" s="277"/>
      <c r="K13" s="277"/>
      <c r="L13" s="277"/>
      <c r="M13" s="277"/>
      <c r="N13" s="277"/>
      <c r="O13" s="277"/>
      <c r="P13" s="277"/>
      <c r="Q13" s="277"/>
      <c r="R13" s="277"/>
      <c r="S13" s="277"/>
      <c r="T13" s="277"/>
      <c r="U13" s="279" t="s">
        <v>98</v>
      </c>
      <c r="V13" s="279"/>
      <c r="W13" s="279"/>
      <c r="X13" s="279"/>
      <c r="Y13" s="279"/>
      <c r="Z13" s="279" t="s">
        <v>198</v>
      </c>
      <c r="AA13" s="279"/>
      <c r="AB13" s="279"/>
      <c r="AC13" s="279"/>
      <c r="AD13" s="279"/>
      <c r="AE13" s="279" t="s">
        <v>109</v>
      </c>
      <c r="AF13" s="279"/>
      <c r="AG13" s="279"/>
      <c r="AH13" s="279"/>
      <c r="AI13" s="279"/>
      <c r="AJ13" s="279"/>
    </row>
    <row r="14" spans="1:36" s="62" customFormat="1" ht="33" customHeight="1" thickBot="1">
      <c r="A14" s="61"/>
      <c r="B14" s="275"/>
      <c r="C14" s="276"/>
      <c r="D14" s="276"/>
      <c r="E14" s="276"/>
      <c r="F14" s="276"/>
      <c r="G14" s="276"/>
      <c r="H14" s="276"/>
      <c r="I14" s="278"/>
      <c r="J14" s="278"/>
      <c r="K14" s="278"/>
      <c r="L14" s="278"/>
      <c r="M14" s="278"/>
      <c r="N14" s="278"/>
      <c r="O14" s="278"/>
      <c r="P14" s="278"/>
      <c r="Q14" s="278"/>
      <c r="R14" s="278"/>
      <c r="S14" s="278"/>
      <c r="T14" s="278"/>
      <c r="U14" s="280"/>
      <c r="V14" s="280"/>
      <c r="W14" s="280"/>
      <c r="X14" s="280"/>
      <c r="Y14" s="280"/>
      <c r="Z14" s="280"/>
      <c r="AA14" s="280"/>
      <c r="AB14" s="280"/>
      <c r="AC14" s="280"/>
      <c r="AD14" s="280"/>
      <c r="AE14" s="280"/>
      <c r="AF14" s="280"/>
      <c r="AG14" s="280"/>
      <c r="AH14" s="280"/>
      <c r="AI14" s="280"/>
      <c r="AJ14" s="280"/>
    </row>
    <row r="15" spans="1:36" ht="105" customHeight="1" thickTop="1" thickBot="1">
      <c r="A15" s="288" t="s">
        <v>278</v>
      </c>
      <c r="B15" s="288"/>
      <c r="C15" s="288"/>
      <c r="D15" s="288"/>
      <c r="E15" s="288"/>
      <c r="F15" s="288"/>
      <c r="G15" s="288"/>
      <c r="H15" s="288"/>
      <c r="I15" s="288"/>
      <c r="J15" s="288"/>
      <c r="K15" s="288"/>
      <c r="L15" s="288"/>
      <c r="M15" s="288"/>
      <c r="N15" s="288"/>
      <c r="O15" s="288"/>
      <c r="P15" s="288"/>
      <c r="Q15" s="288"/>
      <c r="R15" s="288"/>
      <c r="S15" s="288"/>
      <c r="T15" s="288"/>
      <c r="U15" s="289">
        <f>IF(SUM(U16:Y35)=0,"",SUM(U16:Y35))</f>
        <v>43</v>
      </c>
      <c r="V15" s="289"/>
      <c r="W15" s="289"/>
      <c r="X15" s="289"/>
      <c r="Y15" s="289"/>
      <c r="Z15" s="289" t="str">
        <f>IF(SUM(Z16:AD35)=0,"",ROUNDUP(SUM(Z16:AD35),0))</f>
        <v/>
      </c>
      <c r="AA15" s="289"/>
      <c r="AB15" s="289"/>
      <c r="AC15" s="289"/>
      <c r="AD15" s="289"/>
      <c r="AE15" s="290">
        <f>IF(SUM(AE16:AJ35)=0,"",SUM(AE16:AJ35))</f>
        <v>467390</v>
      </c>
      <c r="AF15" s="290"/>
      <c r="AG15" s="290"/>
      <c r="AH15" s="290"/>
      <c r="AI15" s="290"/>
      <c r="AJ15" s="290"/>
    </row>
    <row r="16" spans="1:36" ht="58.5" customHeight="1" thickTop="1">
      <c r="A16" s="63">
        <v>1</v>
      </c>
      <c r="B16" s="294" t="s">
        <v>339</v>
      </c>
      <c r="C16" s="294"/>
      <c r="D16" s="294"/>
      <c r="E16" s="294"/>
      <c r="F16" s="294"/>
      <c r="G16" s="294"/>
      <c r="H16" s="294"/>
      <c r="I16" s="295" t="s">
        <v>342</v>
      </c>
      <c r="J16" s="296"/>
      <c r="K16" s="296"/>
      <c r="L16" s="64" t="s">
        <v>99</v>
      </c>
      <c r="M16" s="296" t="s">
        <v>344</v>
      </c>
      <c r="N16" s="296"/>
      <c r="O16" s="296"/>
      <c r="P16" s="296"/>
      <c r="Q16" s="296"/>
      <c r="R16" s="64" t="s">
        <v>100</v>
      </c>
      <c r="S16" s="296" t="s">
        <v>347</v>
      </c>
      <c r="T16" s="297"/>
      <c r="U16" s="291">
        <v>17</v>
      </c>
      <c r="V16" s="291"/>
      <c r="W16" s="291"/>
      <c r="X16" s="291"/>
      <c r="Y16" s="291"/>
      <c r="Z16" s="291"/>
      <c r="AA16" s="291"/>
      <c r="AB16" s="291"/>
      <c r="AC16" s="291"/>
      <c r="AD16" s="291"/>
      <c r="AE16" s="292">
        <v>184782</v>
      </c>
      <c r="AF16" s="292"/>
      <c r="AG16" s="292"/>
      <c r="AH16" s="292"/>
      <c r="AI16" s="292"/>
      <c r="AJ16" s="293"/>
    </row>
    <row r="17" spans="1:36" ht="58.5" customHeight="1">
      <c r="A17" s="65">
        <v>2</v>
      </c>
      <c r="B17" s="284" t="s">
        <v>340</v>
      </c>
      <c r="C17" s="284"/>
      <c r="D17" s="284"/>
      <c r="E17" s="284"/>
      <c r="F17" s="284"/>
      <c r="G17" s="284"/>
      <c r="H17" s="284"/>
      <c r="I17" s="285" t="s">
        <v>342</v>
      </c>
      <c r="J17" s="286"/>
      <c r="K17" s="286"/>
      <c r="L17" s="66" t="s">
        <v>63</v>
      </c>
      <c r="M17" s="286" t="s">
        <v>345</v>
      </c>
      <c r="N17" s="286"/>
      <c r="O17" s="286"/>
      <c r="P17" s="286"/>
      <c r="Q17" s="286"/>
      <c r="R17" s="66" t="s">
        <v>100</v>
      </c>
      <c r="S17" s="286" t="s">
        <v>348</v>
      </c>
      <c r="T17" s="287"/>
      <c r="U17" s="281">
        <v>16</v>
      </c>
      <c r="V17" s="281"/>
      <c r="W17" s="281"/>
      <c r="X17" s="281"/>
      <c r="Y17" s="281"/>
      <c r="Z17" s="281"/>
      <c r="AA17" s="281"/>
      <c r="AB17" s="281"/>
      <c r="AC17" s="281"/>
      <c r="AD17" s="281"/>
      <c r="AE17" s="282">
        <v>173913</v>
      </c>
      <c r="AF17" s="282"/>
      <c r="AG17" s="282"/>
      <c r="AH17" s="282"/>
      <c r="AI17" s="282"/>
      <c r="AJ17" s="283"/>
    </row>
    <row r="18" spans="1:36" ht="58.5" customHeight="1">
      <c r="A18" s="65">
        <v>3</v>
      </c>
      <c r="B18" s="284" t="s">
        <v>341</v>
      </c>
      <c r="C18" s="284"/>
      <c r="D18" s="284"/>
      <c r="E18" s="284"/>
      <c r="F18" s="284"/>
      <c r="G18" s="284"/>
      <c r="H18" s="284"/>
      <c r="I18" s="285" t="s">
        <v>343</v>
      </c>
      <c r="J18" s="286"/>
      <c r="K18" s="286"/>
      <c r="L18" s="66" t="s">
        <v>101</v>
      </c>
      <c r="M18" s="286" t="s">
        <v>346</v>
      </c>
      <c r="N18" s="286"/>
      <c r="O18" s="286"/>
      <c r="P18" s="286"/>
      <c r="Q18" s="286"/>
      <c r="R18" s="66" t="s">
        <v>102</v>
      </c>
      <c r="S18" s="286" t="s">
        <v>348</v>
      </c>
      <c r="T18" s="287"/>
      <c r="U18" s="281">
        <v>10</v>
      </c>
      <c r="V18" s="281"/>
      <c r="W18" s="281"/>
      <c r="X18" s="281"/>
      <c r="Y18" s="281"/>
      <c r="Z18" s="281"/>
      <c r="AA18" s="281"/>
      <c r="AB18" s="281"/>
      <c r="AC18" s="281"/>
      <c r="AD18" s="281"/>
      <c r="AE18" s="282">
        <v>108695</v>
      </c>
      <c r="AF18" s="282"/>
      <c r="AG18" s="282"/>
      <c r="AH18" s="282"/>
      <c r="AI18" s="282"/>
      <c r="AJ18" s="283"/>
    </row>
    <row r="19" spans="1:36" ht="58.5" customHeight="1">
      <c r="A19" s="65">
        <v>4</v>
      </c>
      <c r="B19" s="284"/>
      <c r="C19" s="284"/>
      <c r="D19" s="284"/>
      <c r="E19" s="284"/>
      <c r="F19" s="284"/>
      <c r="G19" s="284"/>
      <c r="H19" s="284"/>
      <c r="I19" s="285"/>
      <c r="J19" s="286"/>
      <c r="K19" s="286"/>
      <c r="L19" s="66" t="s">
        <v>100</v>
      </c>
      <c r="M19" s="286"/>
      <c r="N19" s="286"/>
      <c r="O19" s="286"/>
      <c r="P19" s="286"/>
      <c r="Q19" s="286"/>
      <c r="R19" s="66" t="s">
        <v>100</v>
      </c>
      <c r="S19" s="286"/>
      <c r="T19" s="287"/>
      <c r="U19" s="281"/>
      <c r="V19" s="281"/>
      <c r="W19" s="281"/>
      <c r="X19" s="281"/>
      <c r="Y19" s="281"/>
      <c r="Z19" s="281"/>
      <c r="AA19" s="281"/>
      <c r="AB19" s="281"/>
      <c r="AC19" s="281"/>
      <c r="AD19" s="281"/>
      <c r="AE19" s="282"/>
      <c r="AF19" s="282"/>
      <c r="AG19" s="282"/>
      <c r="AH19" s="282"/>
      <c r="AI19" s="282"/>
      <c r="AJ19" s="283"/>
    </row>
    <row r="20" spans="1:36" ht="58.5" customHeight="1">
      <c r="A20" s="65">
        <v>5</v>
      </c>
      <c r="B20" s="284"/>
      <c r="C20" s="284"/>
      <c r="D20" s="284"/>
      <c r="E20" s="284"/>
      <c r="F20" s="284"/>
      <c r="G20" s="284"/>
      <c r="H20" s="284"/>
      <c r="I20" s="285"/>
      <c r="J20" s="286"/>
      <c r="K20" s="286"/>
      <c r="L20" s="66" t="s">
        <v>63</v>
      </c>
      <c r="M20" s="286"/>
      <c r="N20" s="286"/>
      <c r="O20" s="286"/>
      <c r="P20" s="286"/>
      <c r="Q20" s="286"/>
      <c r="R20" s="66" t="s">
        <v>101</v>
      </c>
      <c r="S20" s="286"/>
      <c r="T20" s="287"/>
      <c r="U20" s="281"/>
      <c r="V20" s="281"/>
      <c r="W20" s="281"/>
      <c r="X20" s="281"/>
      <c r="Y20" s="281"/>
      <c r="Z20" s="281"/>
      <c r="AA20" s="281"/>
      <c r="AB20" s="281"/>
      <c r="AC20" s="281"/>
      <c r="AD20" s="281"/>
      <c r="AE20" s="282"/>
      <c r="AF20" s="282"/>
      <c r="AG20" s="282"/>
      <c r="AH20" s="282"/>
      <c r="AI20" s="282"/>
      <c r="AJ20" s="283"/>
    </row>
    <row r="21" spans="1:36" ht="58.5" customHeight="1">
      <c r="A21" s="65">
        <v>6</v>
      </c>
      <c r="B21" s="284"/>
      <c r="C21" s="284"/>
      <c r="D21" s="284"/>
      <c r="E21" s="284"/>
      <c r="F21" s="284"/>
      <c r="G21" s="284"/>
      <c r="H21" s="284"/>
      <c r="I21" s="285"/>
      <c r="J21" s="286"/>
      <c r="K21" s="286"/>
      <c r="L21" s="66" t="s">
        <v>103</v>
      </c>
      <c r="M21" s="286"/>
      <c r="N21" s="286"/>
      <c r="O21" s="286"/>
      <c r="P21" s="286"/>
      <c r="Q21" s="286"/>
      <c r="R21" s="66" t="s">
        <v>100</v>
      </c>
      <c r="S21" s="286"/>
      <c r="T21" s="287"/>
      <c r="U21" s="281"/>
      <c r="V21" s="281"/>
      <c r="W21" s="281"/>
      <c r="X21" s="281"/>
      <c r="Y21" s="281"/>
      <c r="Z21" s="281"/>
      <c r="AA21" s="281"/>
      <c r="AB21" s="281"/>
      <c r="AC21" s="281"/>
      <c r="AD21" s="281"/>
      <c r="AE21" s="282"/>
      <c r="AF21" s="282"/>
      <c r="AG21" s="282"/>
      <c r="AH21" s="282"/>
      <c r="AI21" s="282"/>
      <c r="AJ21" s="283"/>
    </row>
    <row r="22" spans="1:36" ht="58.5" customHeight="1">
      <c r="A22" s="65">
        <v>7</v>
      </c>
      <c r="B22" s="284"/>
      <c r="C22" s="284"/>
      <c r="D22" s="284"/>
      <c r="E22" s="284"/>
      <c r="F22" s="284"/>
      <c r="G22" s="284"/>
      <c r="H22" s="284"/>
      <c r="I22" s="285"/>
      <c r="J22" s="286"/>
      <c r="K22" s="286"/>
      <c r="L22" s="66" t="s">
        <v>102</v>
      </c>
      <c r="M22" s="286"/>
      <c r="N22" s="286"/>
      <c r="O22" s="286"/>
      <c r="P22" s="286"/>
      <c r="Q22" s="286"/>
      <c r="R22" s="66" t="s">
        <v>63</v>
      </c>
      <c r="S22" s="286"/>
      <c r="T22" s="287"/>
      <c r="U22" s="281"/>
      <c r="V22" s="281"/>
      <c r="W22" s="281"/>
      <c r="X22" s="281"/>
      <c r="Y22" s="281"/>
      <c r="Z22" s="281"/>
      <c r="AA22" s="281"/>
      <c r="AB22" s="281"/>
      <c r="AC22" s="281"/>
      <c r="AD22" s="281"/>
      <c r="AE22" s="282"/>
      <c r="AF22" s="282"/>
      <c r="AG22" s="282"/>
      <c r="AH22" s="282"/>
      <c r="AI22" s="282"/>
      <c r="AJ22" s="283"/>
    </row>
    <row r="23" spans="1:36" ht="58.5" customHeight="1">
      <c r="A23" s="65">
        <v>8</v>
      </c>
      <c r="B23" s="284"/>
      <c r="C23" s="284"/>
      <c r="D23" s="284"/>
      <c r="E23" s="284"/>
      <c r="F23" s="284"/>
      <c r="G23" s="284"/>
      <c r="H23" s="284"/>
      <c r="I23" s="285"/>
      <c r="J23" s="286"/>
      <c r="K23" s="286"/>
      <c r="L23" s="66" t="s">
        <v>101</v>
      </c>
      <c r="M23" s="286"/>
      <c r="N23" s="286"/>
      <c r="O23" s="286"/>
      <c r="P23" s="286"/>
      <c r="Q23" s="286"/>
      <c r="R23" s="66" t="s">
        <v>100</v>
      </c>
      <c r="S23" s="286"/>
      <c r="T23" s="287"/>
      <c r="U23" s="281"/>
      <c r="V23" s="281"/>
      <c r="W23" s="281"/>
      <c r="X23" s="281"/>
      <c r="Y23" s="281"/>
      <c r="Z23" s="281"/>
      <c r="AA23" s="281"/>
      <c r="AB23" s="281"/>
      <c r="AC23" s="281"/>
      <c r="AD23" s="281"/>
      <c r="AE23" s="282"/>
      <c r="AF23" s="282"/>
      <c r="AG23" s="282"/>
      <c r="AH23" s="282"/>
      <c r="AI23" s="282"/>
      <c r="AJ23" s="283"/>
    </row>
    <row r="24" spans="1:36" ht="58.5" customHeight="1">
      <c r="A24" s="65">
        <v>9</v>
      </c>
      <c r="B24" s="284"/>
      <c r="C24" s="284"/>
      <c r="D24" s="284"/>
      <c r="E24" s="284"/>
      <c r="F24" s="284"/>
      <c r="G24" s="284"/>
      <c r="H24" s="284"/>
      <c r="I24" s="285"/>
      <c r="J24" s="286"/>
      <c r="K24" s="286"/>
      <c r="L24" s="66" t="s">
        <v>100</v>
      </c>
      <c r="M24" s="286"/>
      <c r="N24" s="286"/>
      <c r="O24" s="286"/>
      <c r="P24" s="286"/>
      <c r="Q24" s="286"/>
      <c r="R24" s="66" t="s">
        <v>100</v>
      </c>
      <c r="S24" s="286"/>
      <c r="T24" s="287"/>
      <c r="U24" s="281"/>
      <c r="V24" s="281"/>
      <c r="W24" s="281"/>
      <c r="X24" s="281"/>
      <c r="Y24" s="281"/>
      <c r="Z24" s="281"/>
      <c r="AA24" s="281"/>
      <c r="AB24" s="281"/>
      <c r="AC24" s="281"/>
      <c r="AD24" s="281"/>
      <c r="AE24" s="282"/>
      <c r="AF24" s="282"/>
      <c r="AG24" s="282"/>
      <c r="AH24" s="282"/>
      <c r="AI24" s="282"/>
      <c r="AJ24" s="283"/>
    </row>
    <row r="25" spans="1:36" ht="58.5" customHeight="1">
      <c r="A25" s="65">
        <v>10</v>
      </c>
      <c r="B25" s="284"/>
      <c r="C25" s="284"/>
      <c r="D25" s="284"/>
      <c r="E25" s="284"/>
      <c r="F25" s="284"/>
      <c r="G25" s="284"/>
      <c r="H25" s="284"/>
      <c r="I25" s="285"/>
      <c r="J25" s="286"/>
      <c r="K25" s="286"/>
      <c r="L25" s="66" t="s">
        <v>63</v>
      </c>
      <c r="M25" s="286"/>
      <c r="N25" s="286"/>
      <c r="O25" s="286"/>
      <c r="P25" s="286"/>
      <c r="Q25" s="286"/>
      <c r="R25" s="66" t="s">
        <v>101</v>
      </c>
      <c r="S25" s="286"/>
      <c r="T25" s="287"/>
      <c r="U25" s="281"/>
      <c r="V25" s="281"/>
      <c r="W25" s="281"/>
      <c r="X25" s="281"/>
      <c r="Y25" s="281"/>
      <c r="Z25" s="281"/>
      <c r="AA25" s="281"/>
      <c r="AB25" s="281"/>
      <c r="AC25" s="281"/>
      <c r="AD25" s="281"/>
      <c r="AE25" s="282"/>
      <c r="AF25" s="282"/>
      <c r="AG25" s="282"/>
      <c r="AH25" s="282"/>
      <c r="AI25" s="282"/>
      <c r="AJ25" s="283"/>
    </row>
    <row r="26" spans="1:36" ht="58.5" customHeight="1">
      <c r="A26" s="65">
        <v>11</v>
      </c>
      <c r="B26" s="284"/>
      <c r="C26" s="284"/>
      <c r="D26" s="284"/>
      <c r="E26" s="284"/>
      <c r="F26" s="284"/>
      <c r="G26" s="284"/>
      <c r="H26" s="284"/>
      <c r="I26" s="285"/>
      <c r="J26" s="286"/>
      <c r="K26" s="286"/>
      <c r="L26" s="66" t="s">
        <v>104</v>
      </c>
      <c r="M26" s="286"/>
      <c r="N26" s="286"/>
      <c r="O26" s="286"/>
      <c r="P26" s="286"/>
      <c r="Q26" s="286"/>
      <c r="R26" s="66" t="s">
        <v>100</v>
      </c>
      <c r="S26" s="286"/>
      <c r="T26" s="287"/>
      <c r="U26" s="281"/>
      <c r="V26" s="281"/>
      <c r="W26" s="281"/>
      <c r="X26" s="281"/>
      <c r="Y26" s="281"/>
      <c r="Z26" s="281"/>
      <c r="AA26" s="281"/>
      <c r="AB26" s="281"/>
      <c r="AC26" s="281"/>
      <c r="AD26" s="281"/>
      <c r="AE26" s="282"/>
      <c r="AF26" s="282"/>
      <c r="AG26" s="282"/>
      <c r="AH26" s="282"/>
      <c r="AI26" s="282"/>
      <c r="AJ26" s="283"/>
    </row>
    <row r="27" spans="1:36" ht="58.5" customHeight="1">
      <c r="A27" s="65">
        <v>12</v>
      </c>
      <c r="B27" s="284"/>
      <c r="C27" s="284"/>
      <c r="D27" s="284"/>
      <c r="E27" s="284"/>
      <c r="F27" s="284"/>
      <c r="G27" s="284"/>
      <c r="H27" s="284"/>
      <c r="I27" s="285"/>
      <c r="J27" s="286"/>
      <c r="K27" s="286"/>
      <c r="L27" s="66" t="s">
        <v>101</v>
      </c>
      <c r="M27" s="286"/>
      <c r="N27" s="286"/>
      <c r="O27" s="286"/>
      <c r="P27" s="286"/>
      <c r="Q27" s="286"/>
      <c r="R27" s="66" t="s">
        <v>100</v>
      </c>
      <c r="S27" s="286"/>
      <c r="T27" s="287"/>
      <c r="U27" s="281"/>
      <c r="V27" s="281"/>
      <c r="W27" s="281"/>
      <c r="X27" s="281"/>
      <c r="Y27" s="281"/>
      <c r="Z27" s="281"/>
      <c r="AA27" s="281"/>
      <c r="AB27" s="281"/>
      <c r="AC27" s="281"/>
      <c r="AD27" s="281"/>
      <c r="AE27" s="282"/>
      <c r="AF27" s="282"/>
      <c r="AG27" s="282"/>
      <c r="AH27" s="282"/>
      <c r="AI27" s="282"/>
      <c r="AJ27" s="283"/>
    </row>
    <row r="28" spans="1:36" ht="58.5" customHeight="1">
      <c r="A28" s="65">
        <v>13</v>
      </c>
      <c r="B28" s="284"/>
      <c r="C28" s="284"/>
      <c r="D28" s="284"/>
      <c r="E28" s="284"/>
      <c r="F28" s="284"/>
      <c r="G28" s="284"/>
      <c r="H28" s="284"/>
      <c r="I28" s="285"/>
      <c r="J28" s="286"/>
      <c r="K28" s="286"/>
      <c r="L28" s="66" t="s">
        <v>100</v>
      </c>
      <c r="M28" s="286"/>
      <c r="N28" s="286"/>
      <c r="O28" s="286"/>
      <c r="P28" s="286"/>
      <c r="Q28" s="286"/>
      <c r="R28" s="66" t="s">
        <v>100</v>
      </c>
      <c r="S28" s="286"/>
      <c r="T28" s="287"/>
      <c r="U28" s="281"/>
      <c r="V28" s="281"/>
      <c r="W28" s="281"/>
      <c r="X28" s="281"/>
      <c r="Y28" s="281"/>
      <c r="Z28" s="281"/>
      <c r="AA28" s="281"/>
      <c r="AB28" s="281"/>
      <c r="AC28" s="281"/>
      <c r="AD28" s="281"/>
      <c r="AE28" s="282"/>
      <c r="AF28" s="282"/>
      <c r="AG28" s="282"/>
      <c r="AH28" s="282"/>
      <c r="AI28" s="282"/>
      <c r="AJ28" s="283"/>
    </row>
    <row r="29" spans="1:36" ht="58.5" customHeight="1">
      <c r="A29" s="65">
        <v>14</v>
      </c>
      <c r="B29" s="284"/>
      <c r="C29" s="284"/>
      <c r="D29" s="284"/>
      <c r="E29" s="284"/>
      <c r="F29" s="284"/>
      <c r="G29" s="284"/>
      <c r="H29" s="284"/>
      <c r="I29" s="285"/>
      <c r="J29" s="286"/>
      <c r="K29" s="286"/>
      <c r="L29" s="66" t="s">
        <v>100</v>
      </c>
      <c r="M29" s="286"/>
      <c r="N29" s="286"/>
      <c r="O29" s="286"/>
      <c r="P29" s="286"/>
      <c r="Q29" s="286"/>
      <c r="R29" s="66" t="s">
        <v>100</v>
      </c>
      <c r="S29" s="286"/>
      <c r="T29" s="287"/>
      <c r="U29" s="281"/>
      <c r="V29" s="281"/>
      <c r="W29" s="281"/>
      <c r="X29" s="281"/>
      <c r="Y29" s="281"/>
      <c r="Z29" s="281"/>
      <c r="AA29" s="281"/>
      <c r="AB29" s="281"/>
      <c r="AC29" s="281"/>
      <c r="AD29" s="281"/>
      <c r="AE29" s="282"/>
      <c r="AF29" s="282"/>
      <c r="AG29" s="282"/>
      <c r="AH29" s="282"/>
      <c r="AI29" s="282"/>
      <c r="AJ29" s="283"/>
    </row>
    <row r="30" spans="1:36" ht="58.5" customHeight="1">
      <c r="A30" s="65">
        <v>15</v>
      </c>
      <c r="B30" s="284"/>
      <c r="C30" s="284"/>
      <c r="D30" s="284"/>
      <c r="E30" s="284"/>
      <c r="F30" s="284"/>
      <c r="G30" s="284"/>
      <c r="H30" s="284"/>
      <c r="I30" s="285"/>
      <c r="J30" s="286"/>
      <c r="K30" s="286"/>
      <c r="L30" s="66" t="s">
        <v>100</v>
      </c>
      <c r="M30" s="286"/>
      <c r="N30" s="286"/>
      <c r="O30" s="286"/>
      <c r="P30" s="286"/>
      <c r="Q30" s="286"/>
      <c r="R30" s="66" t="s">
        <v>100</v>
      </c>
      <c r="S30" s="286"/>
      <c r="T30" s="287"/>
      <c r="U30" s="281"/>
      <c r="V30" s="281"/>
      <c r="W30" s="281"/>
      <c r="X30" s="281"/>
      <c r="Y30" s="281"/>
      <c r="Z30" s="281"/>
      <c r="AA30" s="281"/>
      <c r="AB30" s="281"/>
      <c r="AC30" s="281"/>
      <c r="AD30" s="281"/>
      <c r="AE30" s="282"/>
      <c r="AF30" s="282"/>
      <c r="AG30" s="282"/>
      <c r="AH30" s="282"/>
      <c r="AI30" s="282"/>
      <c r="AJ30" s="283"/>
    </row>
    <row r="31" spans="1:36" ht="58.5" customHeight="1">
      <c r="A31" s="65">
        <v>16</v>
      </c>
      <c r="B31" s="284"/>
      <c r="C31" s="284"/>
      <c r="D31" s="284"/>
      <c r="E31" s="284"/>
      <c r="F31" s="284"/>
      <c r="G31" s="284"/>
      <c r="H31" s="284"/>
      <c r="I31" s="285"/>
      <c r="J31" s="286"/>
      <c r="K31" s="286"/>
      <c r="L31" s="66" t="s">
        <v>101</v>
      </c>
      <c r="M31" s="286"/>
      <c r="N31" s="286"/>
      <c r="O31" s="286"/>
      <c r="P31" s="286"/>
      <c r="Q31" s="286"/>
      <c r="R31" s="66" t="s">
        <v>100</v>
      </c>
      <c r="S31" s="286"/>
      <c r="T31" s="287"/>
      <c r="U31" s="281"/>
      <c r="V31" s="281"/>
      <c r="W31" s="281"/>
      <c r="X31" s="281"/>
      <c r="Y31" s="281"/>
      <c r="Z31" s="281"/>
      <c r="AA31" s="281"/>
      <c r="AB31" s="281"/>
      <c r="AC31" s="281"/>
      <c r="AD31" s="281"/>
      <c r="AE31" s="282"/>
      <c r="AF31" s="282"/>
      <c r="AG31" s="282"/>
      <c r="AH31" s="282"/>
      <c r="AI31" s="282"/>
      <c r="AJ31" s="283"/>
    </row>
    <row r="32" spans="1:36" ht="58.5" customHeight="1">
      <c r="A32" s="65">
        <v>17</v>
      </c>
      <c r="B32" s="284"/>
      <c r="C32" s="284"/>
      <c r="D32" s="284"/>
      <c r="E32" s="284"/>
      <c r="F32" s="284"/>
      <c r="G32" s="284"/>
      <c r="H32" s="284"/>
      <c r="I32" s="285"/>
      <c r="J32" s="286"/>
      <c r="K32" s="286"/>
      <c r="L32" s="66" t="s">
        <v>100</v>
      </c>
      <c r="M32" s="286"/>
      <c r="N32" s="286"/>
      <c r="O32" s="286"/>
      <c r="P32" s="286"/>
      <c r="Q32" s="286"/>
      <c r="R32" s="66" t="s">
        <v>100</v>
      </c>
      <c r="S32" s="286"/>
      <c r="T32" s="287"/>
      <c r="U32" s="281"/>
      <c r="V32" s="281"/>
      <c r="W32" s="281"/>
      <c r="X32" s="281"/>
      <c r="Y32" s="281"/>
      <c r="Z32" s="281"/>
      <c r="AA32" s="281"/>
      <c r="AB32" s="281"/>
      <c r="AC32" s="281"/>
      <c r="AD32" s="281"/>
      <c r="AE32" s="282"/>
      <c r="AF32" s="282"/>
      <c r="AG32" s="282"/>
      <c r="AH32" s="282"/>
      <c r="AI32" s="282"/>
      <c r="AJ32" s="283"/>
    </row>
    <row r="33" spans="1:37" ht="58.5" customHeight="1">
      <c r="A33" s="65">
        <v>18</v>
      </c>
      <c r="B33" s="284"/>
      <c r="C33" s="284"/>
      <c r="D33" s="284"/>
      <c r="E33" s="284"/>
      <c r="F33" s="284"/>
      <c r="G33" s="284"/>
      <c r="H33" s="284"/>
      <c r="I33" s="285"/>
      <c r="J33" s="286"/>
      <c r="K33" s="286"/>
      <c r="L33" s="66" t="s">
        <v>101</v>
      </c>
      <c r="M33" s="286"/>
      <c r="N33" s="286"/>
      <c r="O33" s="286"/>
      <c r="P33" s="286"/>
      <c r="Q33" s="286"/>
      <c r="R33" s="66" t="s">
        <v>100</v>
      </c>
      <c r="S33" s="286"/>
      <c r="T33" s="287"/>
      <c r="U33" s="281"/>
      <c r="V33" s="281"/>
      <c r="W33" s="281"/>
      <c r="X33" s="281"/>
      <c r="Y33" s="281"/>
      <c r="Z33" s="281"/>
      <c r="AA33" s="281"/>
      <c r="AB33" s="281"/>
      <c r="AC33" s="281"/>
      <c r="AD33" s="281"/>
      <c r="AE33" s="282"/>
      <c r="AF33" s="282"/>
      <c r="AG33" s="282"/>
      <c r="AH33" s="282"/>
      <c r="AI33" s="282"/>
      <c r="AJ33" s="283"/>
    </row>
    <row r="34" spans="1:37" ht="58.5" customHeight="1">
      <c r="A34" s="65">
        <v>19</v>
      </c>
      <c r="B34" s="284"/>
      <c r="C34" s="284"/>
      <c r="D34" s="284"/>
      <c r="E34" s="284"/>
      <c r="F34" s="284"/>
      <c r="G34" s="284"/>
      <c r="H34" s="284"/>
      <c r="I34" s="285"/>
      <c r="J34" s="286"/>
      <c r="K34" s="286"/>
      <c r="L34" s="66" t="s">
        <v>100</v>
      </c>
      <c r="M34" s="286"/>
      <c r="N34" s="286"/>
      <c r="O34" s="286"/>
      <c r="P34" s="286"/>
      <c r="Q34" s="286"/>
      <c r="R34" s="66" t="s">
        <v>100</v>
      </c>
      <c r="S34" s="286"/>
      <c r="T34" s="287"/>
      <c r="U34" s="281"/>
      <c r="V34" s="281"/>
      <c r="W34" s="281"/>
      <c r="X34" s="281"/>
      <c r="Y34" s="281"/>
      <c r="Z34" s="281"/>
      <c r="AA34" s="281"/>
      <c r="AB34" s="281"/>
      <c r="AC34" s="281"/>
      <c r="AD34" s="281"/>
      <c r="AE34" s="282"/>
      <c r="AF34" s="282"/>
      <c r="AG34" s="282"/>
      <c r="AH34" s="282"/>
      <c r="AI34" s="282"/>
      <c r="AJ34" s="283"/>
    </row>
    <row r="35" spans="1:37" ht="58.5" customHeight="1" thickBot="1">
      <c r="A35" s="67">
        <v>20</v>
      </c>
      <c r="B35" s="305"/>
      <c r="C35" s="305"/>
      <c r="D35" s="305"/>
      <c r="E35" s="305"/>
      <c r="F35" s="305"/>
      <c r="G35" s="305"/>
      <c r="H35" s="305"/>
      <c r="I35" s="306"/>
      <c r="J35" s="307"/>
      <c r="K35" s="307"/>
      <c r="L35" s="68" t="s">
        <v>100</v>
      </c>
      <c r="M35" s="307"/>
      <c r="N35" s="307"/>
      <c r="O35" s="307"/>
      <c r="P35" s="307"/>
      <c r="Q35" s="307"/>
      <c r="R35" s="68" t="s">
        <v>100</v>
      </c>
      <c r="S35" s="307"/>
      <c r="T35" s="308"/>
      <c r="U35" s="309"/>
      <c r="V35" s="309"/>
      <c r="W35" s="309"/>
      <c r="X35" s="309"/>
      <c r="Y35" s="309"/>
      <c r="Z35" s="309"/>
      <c r="AA35" s="309"/>
      <c r="AB35" s="309"/>
      <c r="AC35" s="309"/>
      <c r="AD35" s="309"/>
      <c r="AE35" s="310"/>
      <c r="AF35" s="310"/>
      <c r="AG35" s="310"/>
      <c r="AH35" s="310"/>
      <c r="AI35" s="310"/>
      <c r="AJ35" s="311"/>
    </row>
    <row r="36" spans="1:37" ht="11.25" customHeight="1" thickTop="1"/>
    <row r="37" spans="1:37" ht="60.75" customHeight="1">
      <c r="A37" s="312" t="s">
        <v>286</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row>
    <row r="38" spans="1:37" s="203" customFormat="1" ht="60.75" customHeight="1">
      <c r="A38" s="313" t="s">
        <v>292</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210"/>
      <c r="AI38" s="202"/>
      <c r="AJ38" s="202"/>
    </row>
    <row r="39" spans="1:37" s="203" customFormat="1" ht="60.75" customHeight="1" thickBot="1">
      <c r="A39" s="313" t="s">
        <v>293</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210"/>
      <c r="AI39" s="202"/>
      <c r="AJ39" s="202"/>
    </row>
    <row r="40" spans="1:37" ht="56.25" customHeight="1" thickTop="1" thickBot="1">
      <c r="A40" s="204"/>
      <c r="B40" s="205"/>
      <c r="C40" s="205"/>
      <c r="D40" s="205"/>
      <c r="E40" s="205"/>
      <c r="F40" s="206"/>
      <c r="G40" s="206"/>
      <c r="H40" s="206"/>
      <c r="I40" s="206"/>
      <c r="J40" s="206"/>
      <c r="K40" s="206"/>
      <c r="L40" s="206"/>
      <c r="M40" s="206"/>
      <c r="N40" s="206"/>
      <c r="O40" s="206"/>
      <c r="P40" s="206"/>
      <c r="Q40" s="207"/>
      <c r="R40" s="314" t="s">
        <v>36</v>
      </c>
      <c r="S40" s="314"/>
      <c r="T40" s="314"/>
      <c r="U40" s="208"/>
      <c r="V40" s="298" t="s">
        <v>19</v>
      </c>
      <c r="W40" s="299"/>
      <c r="X40" s="316" t="s">
        <v>349</v>
      </c>
      <c r="Y40" s="317"/>
      <c r="Z40" s="317"/>
      <c r="AA40" s="317"/>
      <c r="AB40" s="317"/>
      <c r="AC40" s="318"/>
      <c r="AD40" s="300"/>
      <c r="AE40" s="301"/>
      <c r="AF40" s="301"/>
      <c r="AG40" s="301"/>
      <c r="AH40" s="302"/>
      <c r="AI40" s="302"/>
      <c r="AJ40" s="69"/>
    </row>
    <row r="41" spans="1:37" ht="56.25" customHeight="1" thickTop="1" thickBot="1">
      <c r="A41" s="204"/>
      <c r="B41" s="205"/>
      <c r="C41" s="205"/>
      <c r="D41" s="205"/>
      <c r="E41" s="205"/>
      <c r="F41" s="315" t="s">
        <v>287</v>
      </c>
      <c r="G41" s="315"/>
      <c r="H41" s="315"/>
      <c r="I41" s="315"/>
      <c r="J41" s="315"/>
      <c r="K41" s="315"/>
      <c r="L41" s="315"/>
      <c r="M41" s="315"/>
      <c r="N41" s="315"/>
      <c r="O41" s="315"/>
      <c r="P41" s="315"/>
      <c r="Q41" s="315"/>
      <c r="R41" s="315"/>
      <c r="S41" s="315"/>
      <c r="T41" s="315"/>
      <c r="U41" s="209"/>
      <c r="V41" s="303" t="s">
        <v>288</v>
      </c>
      <c r="W41" s="303"/>
      <c r="X41" s="316" t="s">
        <v>350</v>
      </c>
      <c r="Y41" s="317"/>
      <c r="Z41" s="317"/>
      <c r="AA41" s="317"/>
      <c r="AB41" s="317"/>
      <c r="AC41" s="318"/>
      <c r="AD41" s="300"/>
      <c r="AE41" s="301"/>
      <c r="AF41" s="301"/>
      <c r="AG41" s="301"/>
      <c r="AH41" s="304"/>
      <c r="AI41" s="304"/>
      <c r="AJ41" s="69"/>
    </row>
    <row r="42" spans="1:37" ht="34.5" customHeight="1" thickTop="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row r="43" spans="1:37" ht="34.5" customHeight="1">
      <c r="A43" s="72" t="s">
        <v>265</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row>
    <row r="44" spans="1:37" ht="34.5" customHeight="1">
      <c r="A44" s="70" t="s">
        <v>75</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7" ht="32.1" customHeight="1">
      <c r="A45" s="7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21"/>
    </row>
    <row r="46" spans="1:37" ht="32.1" customHeight="1">
      <c r="A46" s="72" t="s">
        <v>70</v>
      </c>
      <c r="B46" s="71" t="s">
        <v>199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21"/>
    </row>
    <row r="47" spans="1:37" s="21" customFormat="1" ht="96.75" customHeight="1">
      <c r="A47" s="72"/>
      <c r="B47" s="244" t="s">
        <v>266</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row>
    <row r="48" spans="1:37" ht="51.75" customHeight="1">
      <c r="A48" s="72"/>
      <c r="B48" s="244" t="s">
        <v>267</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1"/>
    </row>
    <row r="49" spans="1:37" ht="32.1" customHeight="1">
      <c r="A49" s="7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21"/>
    </row>
    <row r="50" spans="1:37" ht="32.1" customHeight="1">
      <c r="A50" s="72" t="s">
        <v>181</v>
      </c>
      <c r="B50" s="71" t="s">
        <v>191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1"/>
    </row>
    <row r="51" spans="1:37" ht="32.1" customHeight="1">
      <c r="A51" s="72"/>
      <c r="B51" s="245" t="s">
        <v>187</v>
      </c>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1"/>
    </row>
    <row r="52" spans="1:37" ht="32.1" customHeight="1">
      <c r="A52" s="72"/>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1"/>
    </row>
    <row r="53" spans="1:37" ht="32.1" customHeight="1">
      <c r="A53" s="72"/>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1"/>
    </row>
    <row r="54" spans="1:37" ht="32.1" customHeight="1">
      <c r="A54" s="72"/>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1"/>
    </row>
    <row r="55" spans="1:37" ht="32.1" customHeight="1">
      <c r="A55" s="72"/>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1"/>
    </row>
    <row r="56" spans="1:37" ht="32.1" customHeight="1">
      <c r="A56" s="7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21"/>
    </row>
    <row r="57" spans="1:37" ht="32.1" customHeight="1">
      <c r="A57" s="72" t="s">
        <v>182</v>
      </c>
      <c r="B57" s="71" t="s">
        <v>71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21"/>
    </row>
    <row r="58" spans="1:37" ht="34.5" customHeight="1">
      <c r="A58" s="72"/>
      <c r="B58" s="248" t="s">
        <v>268</v>
      </c>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1"/>
    </row>
    <row r="59" spans="1:37" ht="23.25" customHeight="1">
      <c r="A59" s="72"/>
      <c r="B59" s="244" t="s">
        <v>248</v>
      </c>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1"/>
    </row>
    <row r="60" spans="1:37" ht="51" customHeight="1">
      <c r="A60" s="72"/>
      <c r="B60" s="244" t="s">
        <v>113</v>
      </c>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1"/>
    </row>
    <row r="61" spans="1:37" ht="27.75" customHeight="1">
      <c r="A61" s="72"/>
      <c r="C61" s="249" t="s">
        <v>84</v>
      </c>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1"/>
    </row>
    <row r="62" spans="1:37" ht="68.25" customHeight="1">
      <c r="A62" s="72"/>
      <c r="B62" s="71"/>
      <c r="C62" s="19"/>
      <c r="D62" s="19"/>
      <c r="E62" s="19"/>
      <c r="F62" s="250" t="s">
        <v>86</v>
      </c>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1"/>
    </row>
    <row r="63" spans="1:37" ht="51" customHeight="1">
      <c r="A63" s="72"/>
      <c r="B63" s="244" t="s">
        <v>204</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1"/>
    </row>
    <row r="64" spans="1:37" ht="43.5" customHeight="1">
      <c r="A64" s="72"/>
      <c r="C64" s="249" t="s">
        <v>280</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1"/>
    </row>
    <row r="65" spans="1:37" ht="34.5" customHeight="1">
      <c r="A65" s="72"/>
      <c r="B65" s="71"/>
      <c r="C65" s="19"/>
      <c r="D65" s="19"/>
      <c r="E65" s="19"/>
      <c r="F65" s="250" t="s">
        <v>87</v>
      </c>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1"/>
    </row>
    <row r="66" spans="1:37" ht="32.1" customHeight="1">
      <c r="A66" s="7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1"/>
    </row>
    <row r="67" spans="1:37" ht="48" customHeight="1">
      <c r="A67" s="73" t="s">
        <v>183</v>
      </c>
      <c r="B67" s="244" t="s">
        <v>269</v>
      </c>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1"/>
    </row>
    <row r="68" spans="1:37" ht="31.5" customHeight="1">
      <c r="A68" s="72"/>
      <c r="B68" s="244" t="s">
        <v>114</v>
      </c>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1"/>
    </row>
    <row r="69" spans="1:37" ht="32.1" customHeight="1">
      <c r="A69" s="7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21"/>
    </row>
    <row r="70" spans="1:37" ht="46.5" customHeight="1">
      <c r="A70" s="73" t="s">
        <v>184</v>
      </c>
      <c r="B70" s="244" t="s">
        <v>188</v>
      </c>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1"/>
    </row>
    <row r="71" spans="1:37" ht="32.1" customHeight="1">
      <c r="A71" s="7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21"/>
    </row>
    <row r="72" spans="1:37" ht="34.5" customHeight="1">
      <c r="A72" s="72" t="s">
        <v>185</v>
      </c>
      <c r="B72" s="71" t="s">
        <v>110</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21"/>
    </row>
    <row r="73" spans="1:37" ht="47.25" customHeight="1">
      <c r="A73" s="72"/>
      <c r="B73" s="244" t="s">
        <v>88</v>
      </c>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1"/>
    </row>
    <row r="74" spans="1:37" ht="25.5" customHeight="1">
      <c r="A74" s="72"/>
      <c r="B74" s="74"/>
      <c r="C74" s="75"/>
      <c r="D74" s="75"/>
      <c r="E74" s="75"/>
      <c r="F74" s="75"/>
      <c r="G74" s="75"/>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row>
    <row r="75" spans="1:37" ht="25.5" customHeight="1">
      <c r="A75" s="72"/>
      <c r="B75" s="74" t="s">
        <v>72</v>
      </c>
      <c r="C75" s="246" t="s">
        <v>76</v>
      </c>
      <c r="D75" s="246"/>
      <c r="E75" s="246"/>
      <c r="F75" s="246"/>
      <c r="G75" s="246"/>
      <c r="H75" s="245" t="s">
        <v>73</v>
      </c>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1"/>
    </row>
    <row r="76" spans="1:37" ht="25.5" customHeight="1">
      <c r="A76" s="72"/>
      <c r="B76" s="74"/>
      <c r="C76" s="246"/>
      <c r="D76" s="246"/>
      <c r="E76" s="246"/>
      <c r="F76" s="246"/>
      <c r="G76" s="246"/>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1"/>
    </row>
    <row r="77" spans="1:37" ht="25.5" customHeight="1">
      <c r="A77" s="72"/>
      <c r="B77" s="74" t="s">
        <v>77</v>
      </c>
      <c r="C77" s="246" t="s">
        <v>82</v>
      </c>
      <c r="D77" s="246"/>
      <c r="E77" s="246"/>
      <c r="F77" s="246"/>
      <c r="G77" s="246"/>
      <c r="H77" s="245" t="s">
        <v>111</v>
      </c>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1"/>
    </row>
    <row r="78" spans="1:37" ht="43.5" customHeight="1">
      <c r="A78" s="72"/>
      <c r="B78" s="74"/>
      <c r="C78" s="246"/>
      <c r="D78" s="246"/>
      <c r="E78" s="246"/>
      <c r="F78" s="246"/>
      <c r="G78" s="246"/>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1"/>
    </row>
    <row r="79" spans="1:37" ht="25.5" customHeight="1">
      <c r="A79" s="72"/>
      <c r="B79" s="74" t="s">
        <v>78</v>
      </c>
      <c r="C79" s="246" t="s">
        <v>108</v>
      </c>
      <c r="D79" s="246"/>
      <c r="E79" s="246"/>
      <c r="F79" s="246"/>
      <c r="G79" s="246"/>
      <c r="H79" s="245" t="s">
        <v>74</v>
      </c>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1"/>
    </row>
    <row r="80" spans="1:37" ht="25.5" customHeight="1">
      <c r="A80" s="72"/>
      <c r="B80" s="74"/>
      <c r="C80" s="246"/>
      <c r="D80" s="246"/>
      <c r="E80" s="246"/>
      <c r="F80" s="246"/>
      <c r="G80" s="246"/>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1"/>
    </row>
    <row r="81" spans="1:37" ht="25.5" customHeight="1">
      <c r="A81" s="72"/>
      <c r="B81" s="74" t="s">
        <v>79</v>
      </c>
      <c r="C81" s="246" t="s">
        <v>205</v>
      </c>
      <c r="D81" s="246"/>
      <c r="E81" s="246"/>
      <c r="F81" s="246"/>
      <c r="G81" s="246"/>
      <c r="H81" s="245" t="s">
        <v>281</v>
      </c>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1"/>
    </row>
    <row r="82" spans="1:37" ht="46.5" customHeight="1">
      <c r="A82" s="72"/>
      <c r="B82" s="74"/>
      <c r="C82" s="246"/>
      <c r="D82" s="246"/>
      <c r="E82" s="246"/>
      <c r="F82" s="246"/>
      <c r="G82" s="246"/>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1"/>
    </row>
    <row r="83" spans="1:37" ht="25.5" customHeight="1">
      <c r="A83" s="72"/>
      <c r="B83" s="74" t="s">
        <v>80</v>
      </c>
      <c r="C83" s="246" t="s">
        <v>112</v>
      </c>
      <c r="D83" s="246"/>
      <c r="E83" s="246"/>
      <c r="F83" s="246"/>
      <c r="G83" s="246"/>
      <c r="H83" s="245" t="s">
        <v>200</v>
      </c>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1"/>
    </row>
    <row r="84" spans="1:37" ht="44.25" customHeight="1">
      <c r="A84" s="72"/>
      <c r="B84" s="74"/>
      <c r="C84" s="246"/>
      <c r="D84" s="246"/>
      <c r="E84" s="246"/>
      <c r="F84" s="246"/>
      <c r="G84" s="246"/>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1"/>
    </row>
    <row r="85" spans="1:37" ht="43.5" customHeight="1">
      <c r="A85" s="72"/>
      <c r="B85" s="74"/>
      <c r="C85" s="76" t="s">
        <v>85</v>
      </c>
      <c r="E85" s="77"/>
      <c r="F85" s="77"/>
      <c r="G85" s="77"/>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row>
    <row r="86" spans="1:37" ht="25.5" customHeight="1">
      <c r="A86" s="72"/>
      <c r="B86" s="74" t="s">
        <v>81</v>
      </c>
      <c r="C86" s="246" t="s">
        <v>83</v>
      </c>
      <c r="D86" s="246"/>
      <c r="E86" s="246"/>
      <c r="F86" s="246"/>
      <c r="G86" s="246"/>
      <c r="H86" s="245" t="s">
        <v>107</v>
      </c>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1"/>
    </row>
    <row r="87" spans="1:37" ht="25.5" customHeight="1">
      <c r="A87" s="72"/>
      <c r="B87" s="74"/>
      <c r="C87" s="246"/>
      <c r="D87" s="246"/>
      <c r="E87" s="246"/>
      <c r="F87" s="246"/>
      <c r="G87" s="246"/>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1"/>
    </row>
    <row r="88" spans="1:37" ht="28.5" customHeight="1">
      <c r="A88" s="72"/>
      <c r="B88" s="74"/>
      <c r="C88" s="76"/>
      <c r="E88" s="77"/>
      <c r="F88" s="77"/>
      <c r="G88" s="77"/>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21"/>
    </row>
    <row r="89" spans="1:37" ht="32.1" customHeight="1">
      <c r="A89" s="7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21"/>
    </row>
    <row r="90" spans="1:37" ht="51" customHeight="1">
      <c r="A90" s="78" t="s">
        <v>186</v>
      </c>
      <c r="B90" s="247" t="s">
        <v>294</v>
      </c>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1"/>
    </row>
    <row r="91" spans="1:37" ht="34.5" customHeight="1">
      <c r="A91" s="79"/>
      <c r="B91" s="80"/>
      <c r="C91" s="80"/>
      <c r="D91" s="80"/>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21"/>
    </row>
    <row r="92" spans="1:37" ht="34.5" customHeight="1">
      <c r="A92" s="79"/>
      <c r="B92" s="80"/>
      <c r="C92" s="80"/>
      <c r="D92" s="80"/>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1"/>
    </row>
    <row r="93" spans="1:37" ht="34.5" customHeight="1">
      <c r="A93" s="79"/>
      <c r="B93" s="80"/>
      <c r="C93" s="80"/>
      <c r="D93" s="80"/>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1"/>
    </row>
    <row r="94" spans="1:37" ht="34.5" customHeight="1">
      <c r="A94" s="79"/>
      <c r="B94" s="80"/>
      <c r="C94" s="80"/>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21"/>
    </row>
    <row r="95" spans="1:37" ht="34.5" customHeight="1">
      <c r="A95" s="79"/>
      <c r="B95" s="80"/>
      <c r="C95" s="80"/>
      <c r="D95" s="80"/>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21"/>
    </row>
    <row r="96" spans="1:37" ht="34.5" customHeight="1">
      <c r="A96" s="7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9">
    <mergeCell ref="AE30:AJ30"/>
    <mergeCell ref="AE33:AJ33"/>
    <mergeCell ref="B28:H28"/>
    <mergeCell ref="I28:K28"/>
    <mergeCell ref="M28:Q28"/>
    <mergeCell ref="B29:H29"/>
    <mergeCell ref="I29:K29"/>
    <mergeCell ref="M29:Q29"/>
    <mergeCell ref="S29:T29"/>
    <mergeCell ref="U29:Y29"/>
    <mergeCell ref="Z29:AD29"/>
    <mergeCell ref="AE29:AJ2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B51:AJ55"/>
    <mergeCell ref="V40:W40"/>
    <mergeCell ref="AD40:AG40"/>
    <mergeCell ref="AH40:AI40"/>
    <mergeCell ref="V41:W41"/>
    <mergeCell ref="AD41:AG41"/>
    <mergeCell ref="AH41:AI41"/>
    <mergeCell ref="B35:H35"/>
    <mergeCell ref="I35:K35"/>
    <mergeCell ref="M35:Q35"/>
    <mergeCell ref="S35:T35"/>
    <mergeCell ref="U35:Y35"/>
    <mergeCell ref="Z35:AD35"/>
    <mergeCell ref="AE35:AJ35"/>
    <mergeCell ref="B47:AJ47"/>
    <mergeCell ref="A37:AJ37"/>
    <mergeCell ref="A38:AG38"/>
    <mergeCell ref="A39:AG39"/>
    <mergeCell ref="R40:T40"/>
    <mergeCell ref="F41:T41"/>
    <mergeCell ref="X40:AC40"/>
    <mergeCell ref="X41:AC41"/>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13:AJ14"/>
    <mergeCell ref="A15:T15"/>
    <mergeCell ref="U15:Y15"/>
    <mergeCell ref="Z15:AD15"/>
    <mergeCell ref="AE15:AJ15"/>
    <mergeCell ref="U16:Y16"/>
    <mergeCell ref="Z16:AD16"/>
    <mergeCell ref="AE16:AJ16"/>
    <mergeCell ref="B16:H16"/>
    <mergeCell ref="I16:K16"/>
    <mergeCell ref="M16:Q16"/>
    <mergeCell ref="S16:T16"/>
    <mergeCell ref="Z17:AD17"/>
    <mergeCell ref="AE17:AJ17"/>
    <mergeCell ref="U18:Y18"/>
    <mergeCell ref="Z18:AD18"/>
    <mergeCell ref="AE18:AJ18"/>
    <mergeCell ref="B18:H18"/>
    <mergeCell ref="B17:H17"/>
    <mergeCell ref="I18:K18"/>
    <mergeCell ref="I17:K17"/>
    <mergeCell ref="M18:Q18"/>
    <mergeCell ref="M17:Q17"/>
    <mergeCell ref="S18:T18"/>
    <mergeCell ref="S17:T17"/>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U17:Y17"/>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H83:AJ84"/>
  </mergeCells>
  <phoneticPr fontId="3"/>
  <dataValidations disablePrompts="1" count="1">
    <dataValidation imeMode="hiragana" allowBlank="1" showInputMessage="1" showErrorMessage="1" sqref="AH40:AH41" xr:uid="{00000000-0002-0000-0000-000000000000}"/>
  </dataValidations>
  <printOptions horizontalCentered="1"/>
  <pageMargins left="0.19685039370078741" right="0.19685039370078741" top="0" bottom="0" header="0" footer="0"/>
  <pageSetup paperSize="9" scale="39" fitToHeight="2" orientation="portrait" horizontalDpi="4294967293"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5"/>
  <sheetViews>
    <sheetView tabSelected="1" view="pageBreakPreview" topLeftCell="A12" zoomScale="70" zoomScaleNormal="70" zoomScaleSheetLayoutView="70" workbookViewId="0">
      <selection activeCell="Z22" sqref="Z22:AJ22"/>
    </sheetView>
  </sheetViews>
  <sheetFormatPr defaultRowHeight="21"/>
  <cols>
    <col min="1" max="3" width="5.125" style="21" customWidth="1"/>
    <col min="4" max="4" width="2.5" style="21" customWidth="1"/>
    <col min="5" max="38" width="5.125" style="21" customWidth="1"/>
    <col min="39" max="39" width="15.75" style="21" hidden="1" customWidth="1"/>
    <col min="40" max="40" width="13.25" style="21" hidden="1" customWidth="1"/>
    <col min="41" max="53" width="15.625" style="21" hidden="1" customWidth="1"/>
    <col min="54" max="55" width="17.5" style="21" hidden="1" customWidth="1"/>
    <col min="56" max="56" width="9" style="21" hidden="1" customWidth="1"/>
    <col min="57" max="57" width="14.875" style="21" hidden="1" customWidth="1"/>
    <col min="58" max="58" width="9" style="21" hidden="1" customWidth="1"/>
    <col min="59" max="59" width="17.5" style="21" hidden="1" customWidth="1"/>
    <col min="60" max="60" width="17.75" style="21" hidden="1" customWidth="1"/>
    <col min="61" max="62" width="9" style="21" customWidth="1"/>
    <col min="63" max="16384" width="9" style="21"/>
  </cols>
  <sheetData>
    <row r="1" spans="1:53" ht="24" customHeight="1">
      <c r="A1" s="251" t="s">
        <v>338</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82"/>
      <c r="AL1" s="82"/>
      <c r="AM1" s="82"/>
      <c r="AN1" s="82"/>
      <c r="AO1" s="82"/>
      <c r="AP1" s="82"/>
      <c r="AQ1" s="82"/>
      <c r="AR1" s="82"/>
      <c r="AS1" s="82"/>
      <c r="AT1" s="82"/>
      <c r="AU1" s="82"/>
      <c r="AV1" s="82"/>
      <c r="AW1" s="82"/>
      <c r="AY1" s="82"/>
    </row>
    <row r="2" spans="1:53" ht="35.25" customHeight="1">
      <c r="A2" s="380" t="s">
        <v>115</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row>
    <row r="3" spans="1:53" ht="35.25" customHeight="1" thickBot="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row>
    <row r="4" spans="1:53" ht="34.5" customHeight="1" thickTop="1" thickBot="1">
      <c r="A4" s="388" t="s">
        <v>206</v>
      </c>
      <c r="B4" s="388"/>
      <c r="C4" s="388"/>
      <c r="D4" s="388"/>
      <c r="E4" s="26" t="s">
        <v>207</v>
      </c>
      <c r="F4" s="17"/>
      <c r="G4" s="18"/>
      <c r="H4" s="18"/>
      <c r="I4" s="19" t="s">
        <v>208</v>
      </c>
      <c r="J4" s="18"/>
      <c r="K4" s="18"/>
      <c r="L4" s="18"/>
      <c r="M4" s="18"/>
      <c r="N4" s="18"/>
      <c r="O4" s="18"/>
      <c r="P4" s="18"/>
      <c r="Q4" s="18"/>
      <c r="R4" s="18"/>
      <c r="S4" s="18"/>
      <c r="T4" s="18"/>
      <c r="U4" s="18"/>
      <c r="V4" s="18"/>
      <c r="W4" s="18"/>
      <c r="X4" s="18"/>
      <c r="Y4" s="18"/>
      <c r="Z4" s="18"/>
      <c r="AA4" s="18"/>
      <c r="AB4" s="389" t="s">
        <v>3</v>
      </c>
      <c r="AC4" s="389"/>
      <c r="AD4" s="396">
        <v>3</v>
      </c>
      <c r="AE4" s="397"/>
      <c r="AF4" s="20" t="s">
        <v>2</v>
      </c>
      <c r="AG4" s="16">
        <v>10</v>
      </c>
      <c r="AH4" s="20" t="s">
        <v>209</v>
      </c>
      <c r="AI4" s="43">
        <v>18</v>
      </c>
      <c r="AJ4" s="20" t="s">
        <v>210</v>
      </c>
    </row>
    <row r="5" spans="1:53" ht="34.5" customHeight="1" thickTop="1">
      <c r="A5" s="382" t="s">
        <v>201</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row>
    <row r="6" spans="1:53" ht="34.5" customHeight="1">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83"/>
      <c r="AL6" s="83"/>
      <c r="AM6" s="83"/>
      <c r="AN6" s="83"/>
      <c r="AO6" s="83"/>
      <c r="AP6" s="83"/>
      <c r="AQ6" s="83"/>
      <c r="AR6" s="83"/>
      <c r="AS6" s="83"/>
      <c r="AT6" s="83"/>
      <c r="AU6" s="83"/>
      <c r="AV6" s="83"/>
      <c r="AW6" s="83"/>
      <c r="AX6" s="83"/>
      <c r="AY6" s="83"/>
      <c r="AZ6" s="83"/>
      <c r="BA6" s="83"/>
    </row>
    <row r="7" spans="1:53" ht="8.25" customHeight="1" thickBo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row>
    <row r="8" spans="1:53" ht="43.5" customHeight="1" thickTop="1" thickBot="1">
      <c r="A8" s="84">
        <v>1</v>
      </c>
      <c r="B8" s="85"/>
      <c r="C8" s="86"/>
      <c r="D8" s="87"/>
      <c r="E8" s="383" t="s">
        <v>22</v>
      </c>
      <c r="F8" s="383"/>
      <c r="G8" s="383"/>
      <c r="H8" s="383"/>
      <c r="I8" s="383"/>
      <c r="J8" s="390" t="s">
        <v>351</v>
      </c>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2"/>
    </row>
    <row r="9" spans="1:53" ht="43.5" customHeight="1" thickTop="1" thickBot="1">
      <c r="A9" s="336" t="s">
        <v>57</v>
      </c>
      <c r="B9" s="240"/>
      <c r="C9" s="337"/>
      <c r="D9" s="88"/>
      <c r="E9" s="384" t="s">
        <v>31</v>
      </c>
      <c r="F9" s="384"/>
      <c r="G9" s="384"/>
      <c r="H9" s="384"/>
      <c r="I9" s="385"/>
      <c r="J9" s="390" t="s">
        <v>352</v>
      </c>
      <c r="K9" s="391"/>
      <c r="L9" s="391"/>
      <c r="M9" s="391"/>
      <c r="N9" s="391"/>
      <c r="O9" s="391"/>
      <c r="P9" s="391"/>
      <c r="Q9" s="391"/>
      <c r="R9" s="391"/>
      <c r="S9" s="391"/>
      <c r="T9" s="391"/>
      <c r="U9" s="391"/>
      <c r="V9" s="391"/>
      <c r="W9" s="391"/>
      <c r="X9" s="391"/>
      <c r="Y9" s="391"/>
      <c r="Z9" s="391"/>
      <c r="AA9" s="391"/>
      <c r="AB9" s="391"/>
      <c r="AC9" s="392"/>
      <c r="AD9" s="386"/>
      <c r="AE9" s="386"/>
      <c r="AF9" s="386"/>
      <c r="AG9" s="386"/>
      <c r="AH9" s="387"/>
      <c r="AI9" s="387"/>
      <c r="AJ9" s="89"/>
    </row>
    <row r="10" spans="1:53" ht="34.5" customHeight="1" thickTop="1" thickBot="1">
      <c r="A10" s="336"/>
      <c r="B10" s="240"/>
      <c r="C10" s="337"/>
      <c r="D10" s="55"/>
      <c r="E10" s="335" t="s">
        <v>7</v>
      </c>
      <c r="F10" s="335"/>
      <c r="G10" s="335"/>
      <c r="H10" s="90" t="s">
        <v>116</v>
      </c>
      <c r="I10" s="361" t="s">
        <v>353</v>
      </c>
      <c r="J10" s="362"/>
      <c r="K10" s="363"/>
      <c r="L10" s="90" t="s">
        <v>117</v>
      </c>
      <c r="M10" s="361" t="s">
        <v>354</v>
      </c>
      <c r="N10" s="362"/>
      <c r="O10" s="362"/>
      <c r="P10" s="362"/>
      <c r="Q10" s="363"/>
      <c r="R10" s="90"/>
      <c r="S10" s="90"/>
      <c r="T10" s="90"/>
      <c r="U10" s="90"/>
      <c r="V10" s="90"/>
      <c r="W10" s="90"/>
      <c r="X10" s="90"/>
      <c r="Y10" s="90"/>
      <c r="Z10" s="90"/>
      <c r="AA10" s="90"/>
      <c r="AB10" s="90"/>
      <c r="AC10" s="90"/>
      <c r="AD10" s="90"/>
      <c r="AE10" s="90"/>
      <c r="AF10" s="90"/>
      <c r="AG10" s="90"/>
      <c r="AH10" s="90"/>
      <c r="AI10" s="90"/>
      <c r="AJ10" s="91"/>
    </row>
    <row r="11" spans="1:53" ht="43.5" customHeight="1" thickTop="1" thickBot="1">
      <c r="A11" s="336"/>
      <c r="B11" s="240"/>
      <c r="C11" s="337"/>
      <c r="D11" s="88"/>
      <c r="E11" s="339" t="s">
        <v>355</v>
      </c>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1"/>
    </row>
    <row r="12" spans="1:53" s="90" customFormat="1" ht="27" customHeight="1" thickTop="1" thickBot="1">
      <c r="A12" s="92"/>
      <c r="B12" s="93"/>
      <c r="C12" s="94"/>
      <c r="D12" s="95"/>
      <c r="E12" s="95"/>
      <c r="F12" s="96"/>
      <c r="G12" s="393" t="s">
        <v>118</v>
      </c>
      <c r="H12" s="393"/>
      <c r="I12" s="393"/>
      <c r="J12" s="393"/>
      <c r="K12" s="394"/>
      <c r="L12" s="394"/>
      <c r="M12" s="394"/>
      <c r="N12" s="394"/>
      <c r="O12" s="394"/>
      <c r="P12" s="394"/>
      <c r="Q12" s="394"/>
      <c r="R12" s="394"/>
      <c r="S12" s="393"/>
      <c r="T12" s="393"/>
      <c r="U12" s="393"/>
      <c r="V12" s="393"/>
      <c r="W12" s="393"/>
      <c r="X12" s="393"/>
      <c r="Y12" s="394"/>
      <c r="Z12" s="394"/>
      <c r="AA12" s="394"/>
      <c r="AB12" s="393"/>
      <c r="AC12" s="97"/>
      <c r="AD12" s="97"/>
      <c r="AE12" s="97"/>
      <c r="AF12" s="96"/>
      <c r="AG12" s="97"/>
      <c r="AH12" s="97"/>
      <c r="AI12" s="97"/>
      <c r="AJ12" s="98"/>
    </row>
    <row r="13" spans="1:53" ht="43.5" customHeight="1" thickTop="1" thickBot="1">
      <c r="A13" s="99"/>
      <c r="B13" s="100"/>
      <c r="C13" s="101"/>
      <c r="D13" s="102"/>
      <c r="E13" s="343" t="s">
        <v>55</v>
      </c>
      <c r="F13" s="343"/>
      <c r="G13" s="343"/>
      <c r="H13" s="343"/>
      <c r="I13" s="102" t="s">
        <v>5</v>
      </c>
      <c r="J13" s="90"/>
      <c r="K13" s="390" t="s">
        <v>349</v>
      </c>
      <c r="L13" s="391"/>
      <c r="M13" s="391"/>
      <c r="N13" s="391"/>
      <c r="O13" s="391"/>
      <c r="P13" s="391"/>
      <c r="Q13" s="391"/>
      <c r="R13" s="392"/>
      <c r="S13" s="395" t="s">
        <v>56</v>
      </c>
      <c r="T13" s="395"/>
      <c r="U13" s="395"/>
      <c r="V13" s="395"/>
      <c r="W13" s="395"/>
      <c r="X13" s="395"/>
      <c r="Y13" s="361" t="s">
        <v>356</v>
      </c>
      <c r="Z13" s="362"/>
      <c r="AA13" s="363"/>
      <c r="AB13" s="103" t="s">
        <v>117</v>
      </c>
      <c r="AC13" s="361" t="s">
        <v>357</v>
      </c>
      <c r="AD13" s="362"/>
      <c r="AE13" s="363"/>
      <c r="AF13" s="103" t="s">
        <v>117</v>
      </c>
      <c r="AG13" s="361" t="s">
        <v>358</v>
      </c>
      <c r="AH13" s="362"/>
      <c r="AI13" s="363"/>
      <c r="AJ13" s="104"/>
    </row>
    <row r="14" spans="1:53" ht="45" customHeight="1" thickTop="1">
      <c r="A14" s="105">
        <v>2</v>
      </c>
      <c r="B14" s="106"/>
      <c r="C14" s="107"/>
      <c r="D14" s="108"/>
      <c r="E14" s="399" t="s">
        <v>27</v>
      </c>
      <c r="F14" s="399"/>
      <c r="G14" s="399"/>
      <c r="H14" s="399"/>
      <c r="I14" s="399"/>
      <c r="J14" s="400" t="str">
        <f>IF(B16="✓",J8,"")</f>
        <v>株式会社プラスミュージック</v>
      </c>
      <c r="K14" s="401"/>
      <c r="L14" s="401"/>
      <c r="M14" s="401"/>
      <c r="N14" s="401"/>
      <c r="O14" s="401"/>
      <c r="P14" s="401"/>
      <c r="Q14" s="401"/>
      <c r="R14" s="401"/>
      <c r="S14" s="400"/>
      <c r="T14" s="400"/>
      <c r="U14" s="400"/>
      <c r="V14" s="400"/>
      <c r="W14" s="400"/>
      <c r="X14" s="400"/>
      <c r="Y14" s="401"/>
      <c r="Z14" s="401"/>
      <c r="AA14" s="401"/>
      <c r="AB14" s="400"/>
      <c r="AC14" s="401"/>
      <c r="AD14" s="401"/>
      <c r="AE14" s="401"/>
      <c r="AF14" s="400"/>
      <c r="AG14" s="401"/>
      <c r="AH14" s="401"/>
      <c r="AI14" s="401"/>
      <c r="AJ14" s="402"/>
    </row>
    <row r="15" spans="1:53" ht="49.5" customHeight="1">
      <c r="A15" s="328" t="s">
        <v>149</v>
      </c>
      <c r="B15" s="329"/>
      <c r="C15" s="330"/>
      <c r="D15" s="109"/>
      <c r="E15" s="403" t="s">
        <v>7</v>
      </c>
      <c r="F15" s="403"/>
      <c r="G15" s="403"/>
      <c r="H15" s="110" t="s">
        <v>116</v>
      </c>
      <c r="I15" s="398" t="str">
        <f>IF(B16="✓",I10,"")</f>
        <v>542</v>
      </c>
      <c r="J15" s="398"/>
      <c r="K15" s="398"/>
      <c r="L15" s="110" t="s">
        <v>119</v>
      </c>
      <c r="M15" s="398" t="str">
        <f>IF(B16="✓",M10,"")</f>
        <v>0081</v>
      </c>
      <c r="N15" s="398"/>
      <c r="O15" s="398"/>
      <c r="P15" s="398"/>
      <c r="Q15" s="398"/>
      <c r="R15" s="111"/>
      <c r="S15" s="111"/>
      <c r="T15" s="110"/>
      <c r="U15" s="404" t="s">
        <v>30</v>
      </c>
      <c r="V15" s="404"/>
      <c r="W15" s="404"/>
      <c r="X15" s="404"/>
      <c r="Y15" s="398" t="str">
        <f>IF(B16="✓",Y13,"")</f>
        <v>090</v>
      </c>
      <c r="Z15" s="398"/>
      <c r="AA15" s="398"/>
      <c r="AB15" s="110" t="s">
        <v>120</v>
      </c>
      <c r="AC15" s="398" t="str">
        <f>IF(B16="✓",AC13,"")</f>
        <v>1132</v>
      </c>
      <c r="AD15" s="398"/>
      <c r="AE15" s="398"/>
      <c r="AF15" s="110" t="s">
        <v>120</v>
      </c>
      <c r="AG15" s="398" t="str">
        <f>IF(B16="✓",AG13,"")</f>
        <v>2047</v>
      </c>
      <c r="AH15" s="398"/>
      <c r="AI15" s="398"/>
      <c r="AJ15" s="112"/>
    </row>
    <row r="16" spans="1:53" ht="43.5" customHeight="1" thickBot="1">
      <c r="A16" s="113"/>
      <c r="B16" s="114" t="s">
        <v>359</v>
      </c>
      <c r="C16" s="115"/>
      <c r="D16" s="116"/>
      <c r="E16" s="331" t="str">
        <f>IF(B16="✓",E11,"")</f>
        <v>大阪府大阪市中央区南船場三丁目5番27号　アルファ心斎橋301号</v>
      </c>
      <c r="F16" s="331"/>
      <c r="G16" s="331"/>
      <c r="H16" s="331"/>
      <c r="I16" s="331"/>
      <c r="J16" s="331"/>
      <c r="K16" s="331"/>
      <c r="L16" s="331"/>
      <c r="M16" s="331"/>
      <c r="N16" s="331"/>
      <c r="O16" s="332"/>
      <c r="P16" s="332"/>
      <c r="Q16" s="332"/>
      <c r="R16" s="332"/>
      <c r="S16" s="331"/>
      <c r="T16" s="332"/>
      <c r="U16" s="332"/>
      <c r="V16" s="332"/>
      <c r="W16" s="332"/>
      <c r="X16" s="332"/>
      <c r="Y16" s="332"/>
      <c r="Z16" s="332"/>
      <c r="AA16" s="331"/>
      <c r="AB16" s="332"/>
      <c r="AC16" s="332"/>
      <c r="AD16" s="332"/>
      <c r="AE16" s="331"/>
      <c r="AF16" s="331"/>
      <c r="AG16" s="331"/>
      <c r="AH16" s="331"/>
      <c r="AI16" s="331"/>
      <c r="AJ16" s="333"/>
    </row>
    <row r="17" spans="1:53" ht="34.5" customHeight="1" thickTop="1" thickBot="1">
      <c r="A17" s="117"/>
      <c r="B17" s="118"/>
      <c r="C17" s="119"/>
      <c r="D17" s="116"/>
      <c r="E17" s="334" t="s">
        <v>28</v>
      </c>
      <c r="F17" s="334"/>
      <c r="G17" s="334"/>
      <c r="H17" s="334"/>
      <c r="I17" s="334"/>
      <c r="J17" s="335"/>
      <c r="K17" s="335"/>
      <c r="L17" s="335"/>
      <c r="M17" s="335"/>
      <c r="N17" s="90"/>
      <c r="O17" s="472" t="s">
        <v>363</v>
      </c>
      <c r="P17" s="473"/>
      <c r="Q17" s="473"/>
      <c r="R17" s="474"/>
      <c r="S17" s="90" t="s">
        <v>120</v>
      </c>
      <c r="T17" s="472" t="s">
        <v>364</v>
      </c>
      <c r="U17" s="473"/>
      <c r="V17" s="473"/>
      <c r="W17" s="473"/>
      <c r="X17" s="473"/>
      <c r="Y17" s="362"/>
      <c r="Z17" s="363"/>
      <c r="AA17" s="120" t="s">
        <v>120</v>
      </c>
      <c r="AB17" s="361" t="s">
        <v>365</v>
      </c>
      <c r="AC17" s="362"/>
      <c r="AD17" s="363"/>
      <c r="AE17" s="120"/>
      <c r="AF17" s="90"/>
      <c r="AG17" s="90"/>
      <c r="AH17" s="90"/>
      <c r="AI17" s="90"/>
      <c r="AJ17" s="91"/>
    </row>
    <row r="18" spans="1:53" ht="43.5" customHeight="1" thickTop="1" thickBot="1">
      <c r="A18" s="105">
        <v>3</v>
      </c>
      <c r="B18" s="106"/>
      <c r="C18" s="107"/>
      <c r="D18" s="121"/>
      <c r="E18" s="338" t="s">
        <v>32</v>
      </c>
      <c r="F18" s="338"/>
      <c r="G18" s="338"/>
      <c r="H18" s="338"/>
      <c r="I18" s="338"/>
      <c r="J18" s="339" t="s">
        <v>366</v>
      </c>
      <c r="K18" s="340"/>
      <c r="L18" s="340"/>
      <c r="M18" s="340"/>
      <c r="N18" s="340"/>
      <c r="O18" s="340"/>
      <c r="P18" s="340"/>
      <c r="Q18" s="340"/>
      <c r="R18" s="340"/>
      <c r="S18" s="340"/>
      <c r="T18" s="340"/>
      <c r="U18" s="340"/>
      <c r="V18" s="340"/>
      <c r="W18" s="340"/>
      <c r="X18" s="341"/>
      <c r="Y18" s="342" t="s">
        <v>121</v>
      </c>
      <c r="Z18" s="342"/>
      <c r="AA18" s="343"/>
      <c r="AB18" s="342"/>
      <c r="AC18" s="342"/>
      <c r="AD18" s="342"/>
      <c r="AE18" s="343"/>
      <c r="AF18" s="344" t="s">
        <v>367</v>
      </c>
      <c r="AG18" s="345"/>
      <c r="AH18" s="345"/>
      <c r="AI18" s="345"/>
      <c r="AJ18" s="346"/>
    </row>
    <row r="19" spans="1:53" ht="43.5" customHeight="1" thickTop="1" thickBot="1">
      <c r="A19" s="336" t="s">
        <v>150</v>
      </c>
      <c r="B19" s="240"/>
      <c r="C19" s="337"/>
      <c r="D19" s="122"/>
      <c r="E19" s="347" t="s">
        <v>35</v>
      </c>
      <c r="F19" s="347"/>
      <c r="G19" s="347"/>
      <c r="H19" s="347"/>
      <c r="I19" s="347"/>
      <c r="J19" s="339" t="s">
        <v>368</v>
      </c>
      <c r="K19" s="340"/>
      <c r="L19" s="340"/>
      <c r="M19" s="340"/>
      <c r="N19" s="340"/>
      <c r="O19" s="340"/>
      <c r="P19" s="340"/>
      <c r="Q19" s="340"/>
      <c r="R19" s="340"/>
      <c r="S19" s="340"/>
      <c r="T19" s="340"/>
      <c r="U19" s="340"/>
      <c r="V19" s="340"/>
      <c r="W19" s="340"/>
      <c r="X19" s="341"/>
      <c r="Y19" s="347" t="s">
        <v>122</v>
      </c>
      <c r="Z19" s="347"/>
      <c r="AA19" s="347"/>
      <c r="AB19" s="347"/>
      <c r="AC19" s="347"/>
      <c r="AD19" s="347"/>
      <c r="AE19" s="347"/>
      <c r="AF19" s="344" t="s">
        <v>369</v>
      </c>
      <c r="AG19" s="345"/>
      <c r="AH19" s="345"/>
      <c r="AI19" s="345"/>
      <c r="AJ19" s="346"/>
    </row>
    <row r="20" spans="1:53" ht="43.5" customHeight="1" thickTop="1" thickBot="1">
      <c r="A20" s="336"/>
      <c r="B20" s="240"/>
      <c r="C20" s="337"/>
      <c r="D20" s="121"/>
      <c r="E20" s="338" t="s">
        <v>29</v>
      </c>
      <c r="F20" s="338"/>
      <c r="G20" s="338"/>
      <c r="H20" s="338"/>
      <c r="I20" s="338"/>
      <c r="J20" s="339" t="s">
        <v>370</v>
      </c>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1"/>
    </row>
    <row r="21" spans="1:53" ht="43.5" customHeight="1" thickTop="1" thickBot="1">
      <c r="A21" s="364" t="s">
        <v>202</v>
      </c>
      <c r="B21" s="365"/>
      <c r="C21" s="366"/>
      <c r="D21" s="116"/>
      <c r="E21" s="334" t="s">
        <v>123</v>
      </c>
      <c r="F21" s="334"/>
      <c r="G21" s="334"/>
      <c r="H21" s="334"/>
      <c r="I21" s="334"/>
      <c r="J21" s="339" t="s">
        <v>371</v>
      </c>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1"/>
    </row>
    <row r="22" spans="1:53" ht="46.5" customHeight="1" thickTop="1" thickBot="1">
      <c r="A22" s="367"/>
      <c r="B22" s="368"/>
      <c r="C22" s="369"/>
      <c r="D22" s="123"/>
      <c r="E22" s="373" t="s">
        <v>33</v>
      </c>
      <c r="F22" s="373"/>
      <c r="G22" s="373"/>
      <c r="H22" s="373"/>
      <c r="I22" s="373"/>
      <c r="J22" s="371" t="s">
        <v>372</v>
      </c>
      <c r="K22" s="371"/>
      <c r="L22" s="371"/>
      <c r="M22" s="371"/>
      <c r="N22" s="124" t="str">
        <f>IF(J22="その他","(","")</f>
        <v/>
      </c>
      <c r="O22" s="372"/>
      <c r="P22" s="372"/>
      <c r="Q22" s="372"/>
      <c r="R22" s="372"/>
      <c r="S22" s="372"/>
      <c r="T22" s="372"/>
      <c r="U22" s="125" t="str">
        <f>IF(J22="その他",")","")</f>
        <v/>
      </c>
      <c r="V22" s="357" t="s">
        <v>34</v>
      </c>
      <c r="W22" s="358"/>
      <c r="X22" s="358"/>
      <c r="Y22" s="358"/>
      <c r="Z22" s="361" t="s">
        <v>373</v>
      </c>
      <c r="AA22" s="362"/>
      <c r="AB22" s="362"/>
      <c r="AC22" s="362"/>
      <c r="AD22" s="362"/>
      <c r="AE22" s="362"/>
      <c r="AF22" s="362"/>
      <c r="AG22" s="362"/>
      <c r="AH22" s="362"/>
      <c r="AI22" s="362"/>
      <c r="AJ22" s="363"/>
    </row>
    <row r="23" spans="1:53" ht="20.25" customHeight="1">
      <c r="A23" s="126"/>
      <c r="B23" s="126"/>
      <c r="C23" s="126"/>
      <c r="D23" s="126"/>
    </row>
    <row r="24" spans="1:53" ht="34.5" customHeight="1" thickBot="1">
      <c r="A24" s="21" t="s">
        <v>270</v>
      </c>
      <c r="AA24" s="405"/>
      <c r="AB24" s="406"/>
      <c r="AC24" s="406"/>
      <c r="AD24" s="198"/>
      <c r="AE24" s="199"/>
      <c r="AF24" s="199"/>
      <c r="AG24" s="199"/>
      <c r="AH24" s="199"/>
      <c r="AI24" s="199"/>
      <c r="AJ24" s="199"/>
    </row>
    <row r="25" spans="1:53" ht="56.25" customHeight="1" thickBot="1">
      <c r="A25" s="348" t="s">
        <v>124</v>
      </c>
      <c r="B25" s="349"/>
      <c r="C25" s="350"/>
      <c r="D25" s="127"/>
      <c r="E25" s="351" t="s">
        <v>322</v>
      </c>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2"/>
      <c r="AD25" s="231" t="s">
        <v>125</v>
      </c>
      <c r="AE25" s="353" t="s">
        <v>360</v>
      </c>
      <c r="AF25" s="353"/>
      <c r="AG25" s="353"/>
      <c r="AH25" s="353"/>
      <c r="AI25" s="353"/>
      <c r="AJ25" s="128" t="s">
        <v>126</v>
      </c>
    </row>
    <row r="26" spans="1:53" ht="20.25" customHeight="1" thickBot="1">
      <c r="A26" s="126"/>
      <c r="B26" s="126"/>
      <c r="C26" s="126"/>
      <c r="D26" s="126"/>
      <c r="AM26" s="234">
        <v>44204</v>
      </c>
    </row>
    <row r="27" spans="1:53" ht="34.5" customHeight="1" thickTop="1" thickBot="1">
      <c r="A27" s="21" t="s">
        <v>192</v>
      </c>
      <c r="U27" s="239"/>
      <c r="V27" s="239"/>
      <c r="W27" s="239"/>
      <c r="X27" s="239"/>
      <c r="Y27" s="239"/>
      <c r="Z27" s="239"/>
      <c r="AA27" s="407" t="s">
        <v>337</v>
      </c>
      <c r="AB27" s="407"/>
      <c r="AC27" s="407"/>
      <c r="AD27" s="211" t="s">
        <v>282</v>
      </c>
      <c r="AE27" s="212">
        <v>2</v>
      </c>
      <c r="AF27" s="213" t="s">
        <v>8</v>
      </c>
      <c r="AG27" s="212">
        <v>4</v>
      </c>
      <c r="AH27" s="213" t="s">
        <v>283</v>
      </c>
      <c r="AI27" s="212">
        <v>1</v>
      </c>
      <c r="AJ27" s="213" t="s">
        <v>9</v>
      </c>
      <c r="AM27" s="234">
        <v>44317</v>
      </c>
      <c r="AN27" s="21" t="s">
        <v>332</v>
      </c>
    </row>
    <row r="28" spans="1:53" ht="68.25" customHeight="1" thickTop="1" thickBot="1">
      <c r="A28" s="354" t="s">
        <v>48</v>
      </c>
      <c r="B28" s="355"/>
      <c r="C28" s="356"/>
      <c r="D28" s="129"/>
      <c r="E28" s="409" t="s">
        <v>203</v>
      </c>
      <c r="F28" s="409"/>
      <c r="G28" s="409"/>
      <c r="H28" s="409"/>
      <c r="I28" s="409"/>
      <c r="J28" s="410"/>
      <c r="K28" s="410"/>
      <c r="L28" s="410"/>
      <c r="M28" s="410"/>
      <c r="N28" s="410"/>
      <c r="O28" s="410"/>
      <c r="P28" s="410"/>
      <c r="Q28" s="410"/>
      <c r="R28" s="410"/>
      <c r="S28" s="410"/>
      <c r="T28" s="410"/>
      <c r="U28" s="410"/>
      <c r="V28" s="410"/>
      <c r="W28" s="410"/>
      <c r="X28" s="410"/>
      <c r="Y28" s="410"/>
      <c r="Z28" s="409"/>
      <c r="AA28" s="409"/>
      <c r="AB28" s="409"/>
      <c r="AC28" s="409"/>
      <c r="AD28" s="130" t="s">
        <v>127</v>
      </c>
      <c r="AE28" s="408" t="s">
        <v>360</v>
      </c>
      <c r="AF28" s="408"/>
      <c r="AG28" s="408"/>
      <c r="AH28" s="408"/>
      <c r="AI28" s="408"/>
      <c r="AJ28" s="131" t="s">
        <v>126</v>
      </c>
      <c r="AM28" s="232" t="str">
        <f>IF(AM29="○","×",IF(AM29="×","○"))</f>
        <v>×</v>
      </c>
      <c r="AN28" s="323" t="s">
        <v>330</v>
      </c>
      <c r="AO28" s="324"/>
      <c r="AP28" s="324"/>
      <c r="AQ28" s="324"/>
      <c r="AR28" s="324"/>
      <c r="AS28" s="324"/>
      <c r="AT28" s="324"/>
      <c r="AU28" s="324"/>
      <c r="AV28" s="324"/>
      <c r="AW28" s="324"/>
      <c r="AX28" s="324"/>
      <c r="AY28" s="324"/>
      <c r="AZ28" s="324"/>
      <c r="BA28" s="325"/>
    </row>
    <row r="29" spans="1:53" ht="56.25" customHeight="1" thickBot="1">
      <c r="A29" s="374" t="s">
        <v>212</v>
      </c>
      <c r="B29" s="375"/>
      <c r="C29" s="376"/>
      <c r="D29" s="108"/>
      <c r="E29" s="377" t="str">
        <f>IFERROR(VLOOKUP("○",AM28:BA29,2,FALSE),"※※実績一覧表の判定基礎期間を入力すると雇用維持要件の質問項目が表示されます※※")</f>
        <v>令和２年１月24日～判定基礎期間の末日まで解雇等（※１）していませんか。また、判定基礎期間の末日時点で雇用が維持されていますか（※２）。</v>
      </c>
      <c r="F29" s="377"/>
      <c r="G29" s="377"/>
      <c r="H29" s="377"/>
      <c r="I29" s="377"/>
      <c r="J29" s="378"/>
      <c r="K29" s="378"/>
      <c r="L29" s="378"/>
      <c r="M29" s="378"/>
      <c r="N29" s="378"/>
      <c r="O29" s="378"/>
      <c r="P29" s="378"/>
      <c r="Q29" s="378"/>
      <c r="R29" s="378"/>
      <c r="S29" s="378"/>
      <c r="T29" s="378"/>
      <c r="U29" s="378"/>
      <c r="V29" s="378"/>
      <c r="W29" s="378"/>
      <c r="X29" s="378"/>
      <c r="Y29" s="378"/>
      <c r="Z29" s="377"/>
      <c r="AA29" s="377"/>
      <c r="AB29" s="377"/>
      <c r="AC29" s="377"/>
      <c r="AD29" s="132" t="s">
        <v>213</v>
      </c>
      <c r="AE29" s="379" t="s">
        <v>360</v>
      </c>
      <c r="AF29" s="379"/>
      <c r="AG29" s="379"/>
      <c r="AH29" s="379"/>
      <c r="AI29" s="379"/>
      <c r="AJ29" s="133" t="s">
        <v>214</v>
      </c>
      <c r="AM29" s="233" t="str">
        <f>IF(OR(BH42&lt;AM26,AM27&lt;=AW42),"○","×")</f>
        <v>○</v>
      </c>
      <c r="AN29" s="320" t="s">
        <v>329</v>
      </c>
      <c r="AO29" s="321"/>
      <c r="AP29" s="321"/>
      <c r="AQ29" s="321"/>
      <c r="AR29" s="321"/>
      <c r="AS29" s="321"/>
      <c r="AT29" s="321"/>
      <c r="AU29" s="321"/>
      <c r="AV29" s="321"/>
      <c r="AW29" s="321"/>
      <c r="AX29" s="321"/>
      <c r="AY29" s="321"/>
      <c r="AZ29" s="321"/>
      <c r="BA29" s="322"/>
    </row>
    <row r="30" spans="1:53" ht="45" customHeight="1" thickBot="1">
      <c r="A30" s="420" t="s">
        <v>49</v>
      </c>
      <c r="B30" s="421"/>
      <c r="C30" s="422"/>
      <c r="D30" s="134"/>
      <c r="E30" s="370" t="s">
        <v>193</v>
      </c>
      <c r="F30" s="370"/>
      <c r="G30" s="370"/>
      <c r="H30" s="370"/>
      <c r="I30" s="370"/>
      <c r="J30" s="135" t="s">
        <v>3</v>
      </c>
      <c r="K30" s="238">
        <f>IF('新特小第2号（実績一覧表）'!J5="","",'新特小第2号（実績一覧表）'!J5)</f>
        <v>3</v>
      </c>
      <c r="L30" s="136" t="s">
        <v>8</v>
      </c>
      <c r="M30" s="238">
        <f>IF('新特小第2号（実績一覧表）'!L5="","",'新特小第2号（実績一覧表）'!L5)</f>
        <v>8</v>
      </c>
      <c r="N30" s="136" t="s">
        <v>24</v>
      </c>
      <c r="O30" s="238">
        <f>IF('新特小第2号（実績一覧表）'!N5="","",'新特小第2号（実績一覧表）'!N5)</f>
        <v>1</v>
      </c>
      <c r="P30" s="136" t="s">
        <v>25</v>
      </c>
      <c r="Q30" s="427" t="s">
        <v>89</v>
      </c>
      <c r="R30" s="427"/>
      <c r="S30" s="135" t="s">
        <v>3</v>
      </c>
      <c r="T30" s="238">
        <f>IF('新特小第2号（実績一覧表）'!S5="","",'新特小第2号（実績一覧表）'!S5)</f>
        <v>3</v>
      </c>
      <c r="U30" s="136" t="s">
        <v>2</v>
      </c>
      <c r="V30" s="238">
        <f>IF('新特小第2号（実績一覧表）'!U5="","",'新特小第2号（実績一覧表）'!U5)</f>
        <v>8</v>
      </c>
      <c r="W30" s="136" t="s">
        <v>24</v>
      </c>
      <c r="X30" s="238">
        <f>IF('新特小第2号（実績一覧表）'!W5="","",'新特小第2号（実績一覧表）'!W5)</f>
        <v>31</v>
      </c>
      <c r="Y30" s="136" t="s">
        <v>25</v>
      </c>
      <c r="Z30" s="110"/>
      <c r="AA30" s="110"/>
      <c r="AB30" s="110"/>
      <c r="AC30" s="110"/>
      <c r="AD30" s="110"/>
      <c r="AE30" s="110"/>
      <c r="AF30" s="110"/>
      <c r="AG30" s="110"/>
      <c r="AH30" s="110"/>
      <c r="AI30" s="110"/>
      <c r="AJ30" s="137"/>
      <c r="AK30" s="90"/>
      <c r="AL30" s="90"/>
      <c r="AM30" s="90"/>
      <c r="AN30" s="90"/>
    </row>
    <row r="31" spans="1:53" ht="42" customHeight="1">
      <c r="A31" s="423"/>
      <c r="B31" s="240"/>
      <c r="C31" s="337"/>
      <c r="D31" s="134"/>
      <c r="E31" s="138" t="s">
        <v>51</v>
      </c>
      <c r="F31" s="138"/>
      <c r="G31" s="138"/>
      <c r="H31" s="138"/>
      <c r="I31" s="138"/>
      <c r="J31" s="138"/>
      <c r="K31" s="138"/>
      <c r="L31" s="51"/>
      <c r="M31" s="51"/>
      <c r="N31" s="51"/>
      <c r="O31" s="90"/>
      <c r="P31" s="51"/>
      <c r="Q31" s="434"/>
      <c r="R31" s="435"/>
      <c r="S31" s="435"/>
      <c r="T31" s="435"/>
      <c r="U31" s="435"/>
      <c r="V31" s="435"/>
      <c r="W31" s="435"/>
      <c r="X31" s="90"/>
      <c r="Y31" s="90"/>
      <c r="Z31" s="90"/>
      <c r="AA31" s="90"/>
      <c r="AB31" s="90"/>
      <c r="AC31" s="90"/>
      <c r="AD31" s="90"/>
      <c r="AE31" s="90"/>
      <c r="AF31" s="90"/>
      <c r="AG31" s="90"/>
      <c r="AH31" s="90"/>
      <c r="AI31" s="90"/>
      <c r="AJ31" s="139"/>
      <c r="AK31" s="90"/>
      <c r="AL31" s="90"/>
      <c r="AM31" s="90"/>
      <c r="AN31" s="90"/>
    </row>
    <row r="32" spans="1:53" ht="30.75" customHeight="1" thickBot="1">
      <c r="A32" s="423"/>
      <c r="B32" s="240"/>
      <c r="C32" s="337"/>
      <c r="D32" s="134"/>
      <c r="E32" s="90"/>
      <c r="F32" s="90"/>
      <c r="G32" s="436" t="s">
        <v>50</v>
      </c>
      <c r="H32" s="436"/>
      <c r="I32" s="436"/>
      <c r="J32" s="436"/>
      <c r="K32" s="436"/>
      <c r="L32" s="436"/>
      <c r="M32" s="90"/>
      <c r="N32" s="90"/>
      <c r="O32" s="90"/>
      <c r="P32" s="90"/>
      <c r="Q32" s="440" t="s">
        <v>160</v>
      </c>
      <c r="R32" s="440"/>
      <c r="S32" s="440"/>
      <c r="T32" s="440"/>
      <c r="U32" s="440"/>
      <c r="V32" s="440"/>
      <c r="W32" s="440"/>
      <c r="X32" s="140"/>
      <c r="Y32" s="90"/>
      <c r="Z32" s="90"/>
      <c r="AA32" s="138" t="s">
        <v>128</v>
      </c>
      <c r="AB32" s="90"/>
      <c r="AC32" s="90"/>
      <c r="AD32" s="90"/>
      <c r="AE32" s="90"/>
      <c r="AF32" s="90"/>
      <c r="AG32" s="90"/>
      <c r="AH32" s="90"/>
      <c r="AI32" s="90"/>
      <c r="AJ32" s="139"/>
      <c r="AK32" s="90"/>
      <c r="AL32" s="90"/>
      <c r="AM32" s="90"/>
      <c r="AN32" s="90"/>
    </row>
    <row r="33" spans="1:60" ht="45" customHeight="1" thickBot="1">
      <c r="A33" s="423"/>
      <c r="B33" s="240"/>
      <c r="C33" s="337"/>
      <c r="D33" s="134"/>
      <c r="E33" s="90"/>
      <c r="F33" s="90"/>
      <c r="G33" s="417">
        <f>IF('新特小第2号（実績一覧表）'!AE15="","",'新特小第2号（実績一覧表）'!AE15)</f>
        <v>467390</v>
      </c>
      <c r="H33" s="418"/>
      <c r="I33" s="418"/>
      <c r="J33" s="418"/>
      <c r="K33" s="418"/>
      <c r="L33" s="419"/>
      <c r="M33" s="90" t="s">
        <v>12</v>
      </c>
      <c r="N33" s="90"/>
      <c r="O33" s="90" t="s">
        <v>129</v>
      </c>
      <c r="P33" s="90"/>
      <c r="Q33" s="437">
        <f>IF(AE25="いいえ",0,IF(AE29="","",IF(AE29="はい",AW60,AX60)))</f>
        <v>90</v>
      </c>
      <c r="R33" s="438"/>
      <c r="S33" s="438"/>
      <c r="T33" s="438"/>
      <c r="U33" s="438"/>
      <c r="V33" s="439"/>
      <c r="W33" s="57" t="s">
        <v>159</v>
      </c>
      <c r="X33" s="140"/>
      <c r="Y33" s="90" t="s">
        <v>130</v>
      </c>
      <c r="Z33" s="90"/>
      <c r="AA33" s="417">
        <f>IF(OR(G33="",Q33=""),"",ROUNDUP(G33*(Q33/100),0))</f>
        <v>420651</v>
      </c>
      <c r="AB33" s="418"/>
      <c r="AC33" s="418"/>
      <c r="AD33" s="418"/>
      <c r="AE33" s="418"/>
      <c r="AF33" s="419"/>
      <c r="AG33" s="141" t="s">
        <v>12</v>
      </c>
      <c r="AH33" s="90"/>
      <c r="AI33" s="90"/>
      <c r="AJ33" s="139"/>
      <c r="AK33" s="90"/>
      <c r="AL33" s="90"/>
      <c r="AM33" s="90"/>
      <c r="AN33" s="90"/>
    </row>
    <row r="34" spans="1:60" ht="33" customHeight="1">
      <c r="A34" s="423"/>
      <c r="B34" s="240"/>
      <c r="C34" s="337"/>
      <c r="D34" s="134"/>
      <c r="E34" s="142"/>
      <c r="F34" s="428" t="s">
        <v>131</v>
      </c>
      <c r="G34" s="428"/>
      <c r="H34" s="428"/>
      <c r="I34" s="428"/>
      <c r="J34" s="428"/>
      <c r="K34" s="428"/>
      <c r="L34" s="428"/>
      <c r="M34" s="428"/>
      <c r="N34" s="143"/>
      <c r="O34" s="144"/>
      <c r="P34" s="90"/>
      <c r="Q34" s="433" t="s">
        <v>320</v>
      </c>
      <c r="R34" s="433"/>
      <c r="S34" s="433"/>
      <c r="T34" s="433"/>
      <c r="U34" s="433"/>
      <c r="V34" s="433"/>
      <c r="W34" s="433"/>
      <c r="X34" s="140"/>
      <c r="Y34" s="90"/>
      <c r="Z34" s="90"/>
      <c r="AA34" s="429" t="s">
        <v>58</v>
      </c>
      <c r="AB34" s="429"/>
      <c r="AC34" s="429"/>
      <c r="AD34" s="429"/>
      <c r="AE34" s="429"/>
      <c r="AF34" s="429"/>
      <c r="AG34" s="145"/>
      <c r="AH34" s="90"/>
      <c r="AI34" s="90"/>
      <c r="AJ34" s="139"/>
      <c r="AK34" s="90"/>
      <c r="AL34" s="90"/>
      <c r="AM34" s="90"/>
      <c r="AN34" s="90"/>
    </row>
    <row r="35" spans="1:60" ht="6" customHeight="1">
      <c r="A35" s="423"/>
      <c r="B35" s="240"/>
      <c r="C35" s="337"/>
      <c r="D35" s="134"/>
      <c r="E35" s="142"/>
      <c r="F35" s="143"/>
      <c r="G35" s="143"/>
      <c r="H35" s="143"/>
      <c r="I35" s="143"/>
      <c r="J35" s="143"/>
      <c r="K35" s="143"/>
      <c r="L35" s="143"/>
      <c r="M35" s="143"/>
      <c r="N35" s="143"/>
      <c r="O35" s="144"/>
      <c r="P35" s="90"/>
      <c r="Q35" s="146"/>
      <c r="R35" s="146"/>
      <c r="S35" s="146"/>
      <c r="T35" s="146"/>
      <c r="U35" s="146"/>
      <c r="V35" s="144"/>
      <c r="W35" s="144"/>
      <c r="X35" s="90"/>
      <c r="Y35" s="90"/>
      <c r="Z35" s="147"/>
      <c r="AA35" s="147"/>
      <c r="AB35" s="147"/>
      <c r="AC35" s="147"/>
      <c r="AD35" s="147"/>
      <c r="AE35" s="147"/>
      <c r="AF35" s="145"/>
      <c r="AG35" s="90"/>
      <c r="AH35" s="90"/>
      <c r="AI35" s="90"/>
      <c r="AJ35" s="139"/>
      <c r="AK35" s="90"/>
      <c r="AL35" s="90"/>
      <c r="AM35" s="90"/>
      <c r="AN35" s="90"/>
      <c r="AO35" s="90"/>
      <c r="AR35" s="90"/>
    </row>
    <row r="36" spans="1:60" ht="18" customHeight="1">
      <c r="A36" s="423"/>
      <c r="B36" s="240"/>
      <c r="C36" s="337"/>
      <c r="D36" s="134"/>
      <c r="E36" s="138" t="s">
        <v>52</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139"/>
      <c r="AK36" s="90"/>
      <c r="AL36" s="90"/>
      <c r="AM36" s="90"/>
      <c r="AN36" s="90"/>
      <c r="AO36" s="90"/>
      <c r="AR36" s="90"/>
    </row>
    <row r="37" spans="1:60" ht="24" customHeight="1" thickBot="1">
      <c r="A37" s="423"/>
      <c r="B37" s="240"/>
      <c r="C37" s="337"/>
      <c r="D37" s="134"/>
      <c r="E37" s="90"/>
      <c r="F37" s="90"/>
      <c r="G37" s="90"/>
      <c r="H37" s="90"/>
      <c r="I37" s="90"/>
      <c r="J37" s="90"/>
      <c r="K37" s="90"/>
      <c r="L37" s="90"/>
      <c r="M37" s="90"/>
      <c r="N37" s="90"/>
      <c r="O37" s="90"/>
      <c r="P37" s="90"/>
      <c r="Q37" s="138" t="s">
        <v>53</v>
      </c>
      <c r="R37" s="90"/>
      <c r="S37" s="90"/>
      <c r="T37" s="90"/>
      <c r="U37" s="90"/>
      <c r="V37" s="90"/>
      <c r="W37" s="90"/>
      <c r="X37" s="90"/>
      <c r="Y37" s="90"/>
      <c r="Z37" s="90"/>
      <c r="AA37" s="90" t="s">
        <v>132</v>
      </c>
      <c r="AB37" s="90"/>
      <c r="AC37" s="90"/>
      <c r="AD37" s="90"/>
      <c r="AE37" s="90"/>
      <c r="AF37" s="90"/>
      <c r="AG37" s="90"/>
      <c r="AH37" s="90"/>
      <c r="AI37" s="90"/>
      <c r="AJ37" s="139"/>
      <c r="AK37" s="90"/>
      <c r="AL37" s="90"/>
      <c r="AM37" s="90"/>
      <c r="AN37" s="90"/>
    </row>
    <row r="38" spans="1:60" ht="45" customHeight="1" thickBot="1">
      <c r="A38" s="423"/>
      <c r="B38" s="240"/>
      <c r="C38" s="337"/>
      <c r="D38" s="134"/>
      <c r="E38" s="90"/>
      <c r="F38" s="93"/>
      <c r="G38" s="417">
        <f>IFERROR(BB60,"")</f>
        <v>13500</v>
      </c>
      <c r="H38" s="418"/>
      <c r="I38" s="418"/>
      <c r="J38" s="418"/>
      <c r="K38" s="418"/>
      <c r="L38" s="419"/>
      <c r="M38" s="90" t="s">
        <v>12</v>
      </c>
      <c r="N38" s="90"/>
      <c r="O38" s="90" t="s">
        <v>129</v>
      </c>
      <c r="P38" s="90"/>
      <c r="Q38" s="430">
        <f>IF('新特小第2号（実績一覧表）'!Z9="","",'新特小第2号（実績一覧表）'!Z9)</f>
        <v>43</v>
      </c>
      <c r="R38" s="431"/>
      <c r="S38" s="431"/>
      <c r="T38" s="431"/>
      <c r="U38" s="431"/>
      <c r="V38" s="432"/>
      <c r="W38" s="57" t="s">
        <v>9</v>
      </c>
      <c r="X38" s="90"/>
      <c r="Y38" s="90" t="s">
        <v>133</v>
      </c>
      <c r="Z38" s="90"/>
      <c r="AA38" s="417">
        <f>IF(Q38="","",BB60*Q38)</f>
        <v>580500</v>
      </c>
      <c r="AB38" s="418"/>
      <c r="AC38" s="418"/>
      <c r="AD38" s="418"/>
      <c r="AE38" s="418"/>
      <c r="AF38" s="419"/>
      <c r="AG38" s="141" t="s">
        <v>12</v>
      </c>
      <c r="AH38" s="90"/>
      <c r="AI38" s="90"/>
      <c r="AJ38" s="139"/>
      <c r="AK38" s="90"/>
      <c r="AL38" s="90"/>
      <c r="AM38" s="90"/>
      <c r="AN38" s="90"/>
    </row>
    <row r="39" spans="1:60" ht="22.5" customHeight="1">
      <c r="A39" s="423"/>
      <c r="B39" s="240"/>
      <c r="C39" s="337"/>
      <c r="D39" s="134"/>
      <c r="E39" s="90"/>
      <c r="F39" s="90"/>
      <c r="G39" s="464" t="s">
        <v>321</v>
      </c>
      <c r="H39" s="464"/>
      <c r="I39" s="464"/>
      <c r="J39" s="464"/>
      <c r="K39" s="464"/>
      <c r="L39" s="464"/>
      <c r="M39" s="148"/>
      <c r="N39" s="142"/>
      <c r="O39" s="90"/>
      <c r="P39" s="142"/>
      <c r="Q39" s="488" t="s">
        <v>134</v>
      </c>
      <c r="R39" s="488"/>
      <c r="S39" s="488"/>
      <c r="T39" s="488"/>
      <c r="U39" s="488"/>
      <c r="V39" s="488"/>
      <c r="W39" s="143"/>
      <c r="X39" s="143"/>
      <c r="Y39" s="149"/>
      <c r="Z39" s="149"/>
      <c r="AA39" s="90"/>
      <c r="AB39" s="90"/>
      <c r="AC39" s="90"/>
      <c r="AD39" s="90"/>
      <c r="AE39" s="90"/>
      <c r="AF39" s="90"/>
      <c r="AG39" s="90"/>
      <c r="AH39" s="90"/>
      <c r="AI39" s="90"/>
      <c r="AJ39" s="139"/>
      <c r="AK39" s="90"/>
      <c r="AL39" s="90"/>
      <c r="AM39" s="90"/>
      <c r="AN39" s="57">
        <v>1</v>
      </c>
      <c r="AO39" s="52">
        <v>2</v>
      </c>
      <c r="AP39" s="52">
        <v>3</v>
      </c>
      <c r="AQ39" s="52">
        <v>4</v>
      </c>
      <c r="AR39" s="52">
        <v>5</v>
      </c>
      <c r="AS39" s="52">
        <v>6</v>
      </c>
      <c r="AT39" s="52">
        <v>7</v>
      </c>
      <c r="AU39" s="52">
        <v>8</v>
      </c>
      <c r="AV39" s="52">
        <v>9</v>
      </c>
      <c r="AW39" s="52">
        <v>10</v>
      </c>
      <c r="AX39" s="52">
        <v>11</v>
      </c>
      <c r="AY39" s="52">
        <v>12</v>
      </c>
      <c r="AZ39" s="52">
        <v>13</v>
      </c>
      <c r="BA39" s="52">
        <v>14</v>
      </c>
      <c r="BB39" s="52">
        <v>15</v>
      </c>
      <c r="BC39" s="52">
        <v>16</v>
      </c>
    </row>
    <row r="40" spans="1:60" ht="18.75" customHeight="1">
      <c r="A40" s="423"/>
      <c r="B40" s="240"/>
      <c r="C40" s="337"/>
      <c r="D40" s="134"/>
      <c r="E40" s="90"/>
      <c r="F40" s="90"/>
      <c r="G40" s="90"/>
      <c r="H40" s="148"/>
      <c r="I40" s="148"/>
      <c r="J40" s="148"/>
      <c r="K40" s="148"/>
      <c r="L40" s="148"/>
      <c r="M40" s="148"/>
      <c r="N40" s="143"/>
      <c r="O40" s="143"/>
      <c r="P40" s="143"/>
      <c r="Q40" s="143"/>
      <c r="R40" s="143"/>
      <c r="S40" s="143"/>
      <c r="T40" s="143"/>
      <c r="U40" s="143"/>
      <c r="V40" s="143"/>
      <c r="W40" s="143"/>
      <c r="X40" s="90"/>
      <c r="Y40" s="90"/>
      <c r="Z40" s="90"/>
      <c r="AA40" s="149" t="s">
        <v>54</v>
      </c>
      <c r="AB40" s="90"/>
      <c r="AC40" s="90"/>
      <c r="AD40" s="90"/>
      <c r="AE40" s="90"/>
      <c r="AF40" s="90"/>
      <c r="AG40" s="90"/>
      <c r="AH40" s="90"/>
      <c r="AI40" s="90"/>
      <c r="AJ40" s="139"/>
      <c r="AK40" s="90"/>
      <c r="AL40" s="90"/>
      <c r="AM40" s="90"/>
      <c r="AN40" s="90"/>
    </row>
    <row r="41" spans="1:60" ht="9" customHeight="1" thickBot="1">
      <c r="A41" s="423"/>
      <c r="B41" s="240"/>
      <c r="C41" s="337"/>
      <c r="D41" s="134"/>
      <c r="E41" s="90"/>
      <c r="F41" s="90"/>
      <c r="G41" s="90"/>
      <c r="H41" s="148"/>
      <c r="I41" s="148"/>
      <c r="J41" s="148"/>
      <c r="K41" s="148"/>
      <c r="L41" s="148"/>
      <c r="M41" s="148"/>
      <c r="N41" s="143"/>
      <c r="O41" s="143"/>
      <c r="P41" s="143"/>
      <c r="Q41" s="143"/>
      <c r="R41" s="143"/>
      <c r="S41" s="143"/>
      <c r="T41" s="143"/>
      <c r="U41" s="143"/>
      <c r="V41" s="143"/>
      <c r="W41" s="143"/>
      <c r="X41" s="149"/>
      <c r="Y41" s="149"/>
      <c r="Z41" s="90"/>
      <c r="AA41" s="90"/>
      <c r="AB41" s="90"/>
      <c r="AC41" s="90"/>
      <c r="AD41" s="90"/>
      <c r="AE41" s="90"/>
      <c r="AF41" s="90"/>
      <c r="AG41" s="90"/>
      <c r="AH41" s="90"/>
      <c r="AI41" s="90"/>
      <c r="AJ41" s="139"/>
      <c r="AK41" s="90"/>
      <c r="AL41" s="90"/>
      <c r="AM41" s="90"/>
      <c r="AN41" s="90"/>
    </row>
    <row r="42" spans="1:60" ht="45" customHeight="1" thickBot="1">
      <c r="A42" s="423"/>
      <c r="B42" s="240"/>
      <c r="C42" s="337"/>
      <c r="D42" s="134"/>
      <c r="E42" s="90"/>
      <c r="F42" s="150"/>
      <c r="G42" s="90"/>
      <c r="H42" s="463" t="s">
        <v>135</v>
      </c>
      <c r="I42" s="463"/>
      <c r="J42" s="463"/>
      <c r="K42" s="463"/>
      <c r="L42" s="463"/>
      <c r="M42" s="463"/>
      <c r="N42" s="463"/>
      <c r="O42" s="463"/>
      <c r="P42" s="463"/>
      <c r="Q42" s="463"/>
      <c r="R42" s="463"/>
      <c r="S42" s="463"/>
      <c r="T42" s="463"/>
      <c r="U42" s="463"/>
      <c r="V42" s="463"/>
      <c r="W42" s="463"/>
      <c r="X42" s="416" t="s">
        <v>136</v>
      </c>
      <c r="Y42" s="416"/>
      <c r="Z42" s="90"/>
      <c r="AA42" s="417">
        <f>IF(OR(AA33="",AA38=""),"",MIN(AA33,AA38))</f>
        <v>420651</v>
      </c>
      <c r="AB42" s="418"/>
      <c r="AC42" s="418"/>
      <c r="AD42" s="418"/>
      <c r="AE42" s="418"/>
      <c r="AF42" s="419"/>
      <c r="AG42" s="141" t="s">
        <v>12</v>
      </c>
      <c r="AH42" s="90"/>
      <c r="AI42" s="90"/>
      <c r="AJ42" s="139"/>
      <c r="AK42" s="90"/>
      <c r="AL42" s="90"/>
      <c r="AM42" s="90"/>
      <c r="AN42" s="90"/>
      <c r="AO42" s="220" t="s">
        <v>3</v>
      </c>
      <c r="AP42" s="221">
        <f>K30</f>
        <v>3</v>
      </c>
      <c r="AQ42" s="218" t="s">
        <v>8</v>
      </c>
      <c r="AR42" s="221">
        <f>M30</f>
        <v>8</v>
      </c>
      <c r="AS42" s="218" t="s">
        <v>24</v>
      </c>
      <c r="AT42" s="221">
        <f>O30</f>
        <v>1</v>
      </c>
      <c r="AU42" s="219" t="s">
        <v>25</v>
      </c>
      <c r="AV42" s="235" t="s">
        <v>333</v>
      </c>
      <c r="AW42" s="224">
        <f>DATE(2018+AP42,AR42,AT42)</f>
        <v>44409</v>
      </c>
      <c r="AY42" s="220" t="s">
        <v>3</v>
      </c>
      <c r="AZ42" s="221" t="str">
        <f>U30</f>
        <v>年</v>
      </c>
      <c r="BA42" s="237">
        <f>T30</f>
        <v>3</v>
      </c>
      <c r="BB42" s="221" t="str">
        <f>W30</f>
        <v>月</v>
      </c>
      <c r="BC42" s="237">
        <f>V30</f>
        <v>8</v>
      </c>
      <c r="BD42" s="221" t="str">
        <f>Y30</f>
        <v>日</v>
      </c>
      <c r="BE42" s="236">
        <f>X30</f>
        <v>31</v>
      </c>
      <c r="BG42" s="235" t="s">
        <v>334</v>
      </c>
      <c r="BH42" s="224">
        <f>DATE(2018+BA42,BC42,BE42)</f>
        <v>44439</v>
      </c>
    </row>
    <row r="43" spans="1:60" ht="18.75" customHeight="1" thickBot="1">
      <c r="A43" s="424"/>
      <c r="B43" s="425"/>
      <c r="C43" s="426"/>
      <c r="D43" s="151"/>
      <c r="E43" s="152"/>
      <c r="F43" s="152"/>
      <c r="G43" s="152"/>
      <c r="H43" s="153"/>
      <c r="I43" s="153"/>
      <c r="J43" s="153"/>
      <c r="K43" s="153"/>
      <c r="L43" s="153"/>
      <c r="M43" s="153"/>
      <c r="N43" s="154"/>
      <c r="O43" s="154"/>
      <c r="P43" s="154"/>
      <c r="Q43" s="154"/>
      <c r="R43" s="154"/>
      <c r="S43" s="154"/>
      <c r="T43" s="154"/>
      <c r="U43" s="154"/>
      <c r="V43" s="152"/>
      <c r="W43" s="152"/>
      <c r="X43" s="152"/>
      <c r="Y43" s="152"/>
      <c r="Z43" s="152"/>
      <c r="AA43" s="152"/>
      <c r="AB43" s="152"/>
      <c r="AC43" s="152"/>
      <c r="AD43" s="152"/>
      <c r="AE43" s="152"/>
      <c r="AF43" s="152"/>
      <c r="AG43" s="152"/>
      <c r="AH43" s="152"/>
      <c r="AI43" s="152"/>
      <c r="AJ43" s="155"/>
      <c r="AK43" s="90"/>
      <c r="AL43" s="90"/>
      <c r="AM43" s="90"/>
      <c r="AN43" s="90"/>
      <c r="AO43" s="90"/>
      <c r="AR43" s="90"/>
    </row>
    <row r="44" spans="1:60" ht="30" customHeight="1" thickTop="1">
      <c r="AN44" s="217" t="s">
        <v>313</v>
      </c>
      <c r="AO44" s="477" t="s">
        <v>310</v>
      </c>
      <c r="AP44" s="479"/>
      <c r="AQ44" s="479"/>
      <c r="AR44" s="478"/>
      <c r="AS44" s="477" t="s">
        <v>311</v>
      </c>
      <c r="AT44" s="479"/>
      <c r="AU44" s="479"/>
      <c r="AV44" s="478"/>
      <c r="AW44" s="477" t="s">
        <v>324</v>
      </c>
      <c r="AX44" s="478"/>
      <c r="AY44" s="477" t="s">
        <v>325</v>
      </c>
      <c r="AZ44" s="478"/>
      <c r="BA44" s="475" t="s">
        <v>316</v>
      </c>
      <c r="BB44" s="475" t="s">
        <v>326</v>
      </c>
      <c r="BC44" s="475" t="s">
        <v>327</v>
      </c>
    </row>
    <row r="45" spans="1:60" ht="34.5" customHeight="1">
      <c r="A45" s="21" t="s">
        <v>23</v>
      </c>
      <c r="AN45" s="217"/>
      <c r="AO45" s="216" t="s">
        <v>304</v>
      </c>
      <c r="AP45" s="216" t="s">
        <v>305</v>
      </c>
      <c r="AQ45" s="216" t="s">
        <v>306</v>
      </c>
      <c r="AR45" s="216" t="s">
        <v>312</v>
      </c>
      <c r="AS45" s="216" t="s">
        <v>304</v>
      </c>
      <c r="AT45" s="216" t="s">
        <v>305</v>
      </c>
      <c r="AU45" s="216" t="s">
        <v>306</v>
      </c>
      <c r="AV45" s="216" t="s">
        <v>312</v>
      </c>
      <c r="AW45" s="215" t="s">
        <v>317</v>
      </c>
      <c r="AX45" s="216" t="s">
        <v>308</v>
      </c>
      <c r="AY45" s="215" t="s">
        <v>317</v>
      </c>
      <c r="AZ45" s="216" t="s">
        <v>308</v>
      </c>
      <c r="BA45" s="476"/>
      <c r="BB45" s="476"/>
      <c r="BC45" s="476"/>
    </row>
    <row r="46" spans="1:60" ht="38.25" customHeight="1">
      <c r="A46" s="465" t="s">
        <v>13</v>
      </c>
      <c r="B46" s="461" t="s">
        <v>14</v>
      </c>
      <c r="C46" s="461"/>
      <c r="D46" s="461"/>
      <c r="E46" s="461"/>
      <c r="F46" s="461"/>
      <c r="G46" s="156"/>
      <c r="H46" s="156"/>
      <c r="I46" s="156"/>
      <c r="J46" s="156"/>
      <c r="K46" s="156"/>
      <c r="L46" s="156"/>
      <c r="M46" s="156"/>
      <c r="N46" s="156"/>
      <c r="O46" s="156"/>
      <c r="P46" s="156"/>
      <c r="Q46" s="156"/>
      <c r="R46" s="156"/>
      <c r="S46" s="156"/>
      <c r="T46" s="156"/>
      <c r="U46" s="461" t="s">
        <v>15</v>
      </c>
      <c r="V46" s="461"/>
      <c r="W46" s="461"/>
      <c r="X46" s="461"/>
      <c r="Y46" s="461"/>
      <c r="Z46" s="461"/>
      <c r="AA46" s="446"/>
      <c r="AB46" s="447"/>
      <c r="AC46" s="447"/>
      <c r="AD46" s="157" t="s">
        <v>137</v>
      </c>
      <c r="AE46" s="450"/>
      <c r="AF46" s="450"/>
      <c r="AG46" s="157" t="s">
        <v>138</v>
      </c>
      <c r="AH46" s="450"/>
      <c r="AI46" s="450"/>
      <c r="AJ46" s="158" t="s">
        <v>139</v>
      </c>
      <c r="AN46" s="217" t="str">
        <f>IF(AND($AW$42&gt;=AR46,$AW$42&lt;=AV46),"○","×")</f>
        <v>×</v>
      </c>
      <c r="AO46" s="215">
        <v>1</v>
      </c>
      <c r="AP46" s="215">
        <v>8</v>
      </c>
      <c r="AQ46" s="215">
        <v>1</v>
      </c>
      <c r="AR46" s="222">
        <f>DATE(2018+AO46,AP46,AQ46)</f>
        <v>43678</v>
      </c>
      <c r="AS46" s="215">
        <v>2</v>
      </c>
      <c r="AT46" s="215">
        <v>2</v>
      </c>
      <c r="AU46" s="215">
        <v>29</v>
      </c>
      <c r="AV46" s="222">
        <f>DATE(2018+AS46,AT46,AU46)</f>
        <v>43890</v>
      </c>
      <c r="AW46" s="215">
        <v>100</v>
      </c>
      <c r="AX46" s="215">
        <v>80</v>
      </c>
      <c r="AY46" s="215">
        <f>100*3/4</f>
        <v>75</v>
      </c>
      <c r="AZ46" s="230">
        <f>100*2/3</f>
        <v>66.666666666666671</v>
      </c>
      <c r="BA46" s="225">
        <v>8335</v>
      </c>
      <c r="BB46" s="225">
        <v>15000</v>
      </c>
      <c r="BC46" s="225">
        <v>15000</v>
      </c>
    </row>
    <row r="47" spans="1:60" ht="24.75" customHeight="1">
      <c r="A47" s="466"/>
      <c r="B47" s="443" t="s">
        <v>140</v>
      </c>
      <c r="C47" s="445"/>
      <c r="D47" s="27"/>
      <c r="E47" s="454" t="s">
        <v>141</v>
      </c>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N47" s="217" t="str">
        <f t="shared" ref="AN47:AN55" si="0">IF(AND($AW$42&gt;=AR47,$AW$42&lt;=AV47),"○","×")</f>
        <v>×</v>
      </c>
      <c r="AO47" s="215">
        <v>2</v>
      </c>
      <c r="AP47" s="215">
        <v>3</v>
      </c>
      <c r="AQ47" s="215">
        <v>1</v>
      </c>
      <c r="AR47" s="222">
        <f t="shared" ref="AR47:AR49" si="1">DATE(2018+AO47,AP47,AQ47)</f>
        <v>43891</v>
      </c>
      <c r="AS47" s="215">
        <v>2</v>
      </c>
      <c r="AT47" s="215">
        <v>7</v>
      </c>
      <c r="AU47" s="215">
        <v>31</v>
      </c>
      <c r="AV47" s="222">
        <f t="shared" ref="AV47:AV49" si="2">DATE(2018+AS47,AT47,AU47)</f>
        <v>44043</v>
      </c>
      <c r="AW47" s="215">
        <v>100</v>
      </c>
      <c r="AX47" s="215">
        <v>80</v>
      </c>
      <c r="AY47" s="215">
        <f>100*3/4</f>
        <v>75</v>
      </c>
      <c r="AZ47" s="230">
        <f>100*2/3</f>
        <v>66.666666666666671</v>
      </c>
      <c r="BA47" s="225">
        <v>8330</v>
      </c>
      <c r="BB47" s="225">
        <v>15000</v>
      </c>
      <c r="BC47" s="225">
        <v>15000</v>
      </c>
    </row>
    <row r="48" spans="1:60" ht="45" customHeight="1">
      <c r="A48" s="466"/>
      <c r="B48" s="452"/>
      <c r="C48" s="453"/>
      <c r="D48" s="159"/>
      <c r="E48" s="456" t="s">
        <v>16</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N48" s="217" t="str">
        <f t="shared" si="0"/>
        <v>×</v>
      </c>
      <c r="AO48" s="215">
        <v>2</v>
      </c>
      <c r="AP48" s="215">
        <v>8</v>
      </c>
      <c r="AQ48" s="215">
        <v>1</v>
      </c>
      <c r="AR48" s="222">
        <f t="shared" si="1"/>
        <v>44044</v>
      </c>
      <c r="AS48" s="215">
        <v>3</v>
      </c>
      <c r="AT48" s="215">
        <v>4</v>
      </c>
      <c r="AU48" s="215">
        <v>30</v>
      </c>
      <c r="AV48" s="222">
        <f t="shared" si="2"/>
        <v>44316</v>
      </c>
      <c r="AW48" s="215">
        <v>100</v>
      </c>
      <c r="AX48" s="215">
        <v>80</v>
      </c>
      <c r="AY48" s="215">
        <f>100*3/4</f>
        <v>75</v>
      </c>
      <c r="AZ48" s="230">
        <f t="shared" ref="AZ48:AZ50" si="3">100*2/3</f>
        <v>66.666666666666671</v>
      </c>
      <c r="BA48" s="225">
        <v>8370</v>
      </c>
      <c r="BB48" s="225">
        <v>15000</v>
      </c>
      <c r="BC48" s="225">
        <v>15000</v>
      </c>
    </row>
    <row r="49" spans="1:55" ht="34.5" customHeight="1">
      <c r="A49" s="467" t="s">
        <v>47</v>
      </c>
      <c r="B49" s="461" t="s">
        <v>142</v>
      </c>
      <c r="C49" s="461"/>
      <c r="D49" s="461"/>
      <c r="E49" s="461"/>
      <c r="F49" s="461"/>
      <c r="G49" s="461" t="s">
        <v>179</v>
      </c>
      <c r="H49" s="461"/>
      <c r="I49" s="461"/>
      <c r="J49" s="461"/>
      <c r="K49" s="461"/>
      <c r="L49" s="461"/>
      <c r="M49" s="461" t="s">
        <v>143</v>
      </c>
      <c r="N49" s="461"/>
      <c r="O49" s="461"/>
      <c r="P49" s="461"/>
      <c r="Q49" s="461"/>
      <c r="R49" s="461"/>
      <c r="S49" s="461" t="s">
        <v>144</v>
      </c>
      <c r="T49" s="461"/>
      <c r="U49" s="461"/>
      <c r="V49" s="461"/>
      <c r="W49" s="461"/>
      <c r="X49" s="461"/>
      <c r="Y49" s="160"/>
      <c r="Z49" s="468" t="s">
        <v>249</v>
      </c>
      <c r="AA49" s="469"/>
      <c r="AB49" s="470">
        <f>IFERROR(IF(AA42&lt;=BA60*Q38,AA42,BA60*Q38),"")</f>
        <v>355395</v>
      </c>
      <c r="AC49" s="471"/>
      <c r="AD49" s="471"/>
      <c r="AE49" s="471"/>
      <c r="AF49" s="471"/>
      <c r="AG49" s="471"/>
      <c r="AH49" s="471"/>
      <c r="AI49" s="471"/>
      <c r="AJ49" s="29" t="s">
        <v>12</v>
      </c>
      <c r="AN49" s="217" t="str">
        <f t="shared" si="0"/>
        <v>×</v>
      </c>
      <c r="AO49" s="215">
        <v>3</v>
      </c>
      <c r="AP49" s="215">
        <v>5</v>
      </c>
      <c r="AQ49" s="215">
        <v>1</v>
      </c>
      <c r="AR49" s="222">
        <f t="shared" si="1"/>
        <v>44317</v>
      </c>
      <c r="AS49" s="215">
        <v>3</v>
      </c>
      <c r="AT49" s="215">
        <v>7</v>
      </c>
      <c r="AU49" s="215">
        <v>31</v>
      </c>
      <c r="AV49" s="222">
        <f t="shared" si="2"/>
        <v>44408</v>
      </c>
      <c r="AW49" s="215">
        <v>90</v>
      </c>
      <c r="AX49" s="215">
        <v>80</v>
      </c>
      <c r="AY49" s="215">
        <f>100*3/4</f>
        <v>75</v>
      </c>
      <c r="AZ49" s="230">
        <f t="shared" si="3"/>
        <v>66.666666666666671</v>
      </c>
      <c r="BA49" s="225">
        <v>8370</v>
      </c>
      <c r="BB49" s="225">
        <v>13500</v>
      </c>
      <c r="BC49" s="225">
        <v>15000</v>
      </c>
    </row>
    <row r="50" spans="1:55" ht="34.5" customHeight="1">
      <c r="A50" s="467"/>
      <c r="B50" s="461" t="s">
        <v>180</v>
      </c>
      <c r="C50" s="461"/>
      <c r="D50" s="461"/>
      <c r="E50" s="461"/>
      <c r="F50" s="461"/>
      <c r="G50" s="446"/>
      <c r="H50" s="447"/>
      <c r="I50" s="447"/>
      <c r="J50" s="447"/>
      <c r="K50" s="447" t="s">
        <v>10</v>
      </c>
      <c r="L50" s="448"/>
      <c r="M50" s="441" t="s">
        <v>16</v>
      </c>
      <c r="N50" s="442"/>
      <c r="O50" s="442"/>
      <c r="P50" s="442"/>
      <c r="Q50" s="442"/>
      <c r="R50" s="161" t="s">
        <v>17</v>
      </c>
      <c r="S50" s="441" t="s">
        <v>16</v>
      </c>
      <c r="T50" s="442"/>
      <c r="U50" s="442"/>
      <c r="V50" s="442"/>
      <c r="W50" s="442"/>
      <c r="X50" s="161" t="s">
        <v>11</v>
      </c>
      <c r="Y50" s="162"/>
      <c r="Z50" s="468" t="s">
        <v>250</v>
      </c>
      <c r="AA50" s="469"/>
      <c r="AB50" s="470">
        <f>IF(AA42="","",IF(AA33&gt;AA38,AA38-AB49,AA33-AB49))</f>
        <v>65256</v>
      </c>
      <c r="AC50" s="471"/>
      <c r="AD50" s="471"/>
      <c r="AE50" s="471"/>
      <c r="AF50" s="471"/>
      <c r="AG50" s="471"/>
      <c r="AH50" s="471"/>
      <c r="AI50" s="471"/>
      <c r="AJ50" s="29" t="s">
        <v>251</v>
      </c>
      <c r="AN50" s="217" t="str">
        <f t="shared" si="0"/>
        <v>○</v>
      </c>
      <c r="AO50" s="215">
        <v>3</v>
      </c>
      <c r="AP50" s="215">
        <v>8</v>
      </c>
      <c r="AQ50" s="215">
        <v>1</v>
      </c>
      <c r="AR50" s="222">
        <f t="shared" ref="AR50" si="4">DATE(2018+AO50,AP50,AQ50)</f>
        <v>44409</v>
      </c>
      <c r="AS50" s="215">
        <v>9</v>
      </c>
      <c r="AT50" s="215">
        <v>3</v>
      </c>
      <c r="AU50" s="215">
        <v>31</v>
      </c>
      <c r="AV50" s="222">
        <f t="shared" ref="AV50" si="5">DATE(2018+AS50,AT50,AU50)</f>
        <v>46477</v>
      </c>
      <c r="AW50" s="215">
        <v>90</v>
      </c>
      <c r="AX50" s="215">
        <v>80</v>
      </c>
      <c r="AY50" s="215">
        <f>100*3/4</f>
        <v>75</v>
      </c>
      <c r="AZ50" s="230">
        <f t="shared" si="3"/>
        <v>66.666666666666671</v>
      </c>
      <c r="BA50" s="225">
        <v>8265</v>
      </c>
      <c r="BB50" s="225">
        <v>13500</v>
      </c>
      <c r="BC50" s="225">
        <v>15000</v>
      </c>
    </row>
    <row r="51" spans="1:55" ht="34.5" customHeight="1">
      <c r="A51" s="467"/>
      <c r="B51" s="443" t="s">
        <v>145</v>
      </c>
      <c r="C51" s="444"/>
      <c r="D51" s="444"/>
      <c r="E51" s="444"/>
      <c r="F51" s="444"/>
      <c r="G51" s="444"/>
      <c r="H51" s="445"/>
      <c r="I51" s="446" t="s">
        <v>146</v>
      </c>
      <c r="J51" s="447"/>
      <c r="K51" s="447"/>
      <c r="L51" s="448"/>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46"/>
      <c r="AJ51" s="163" t="s">
        <v>147</v>
      </c>
      <c r="AN51" s="217" t="str">
        <f t="shared" si="0"/>
        <v>×</v>
      </c>
      <c r="AO51" s="215"/>
      <c r="AP51" s="215"/>
      <c r="AQ51" s="215"/>
      <c r="AR51" s="215"/>
      <c r="AS51" s="215"/>
      <c r="AT51" s="215"/>
      <c r="AU51" s="215"/>
      <c r="AV51" s="215"/>
      <c r="AW51" s="215"/>
      <c r="AX51" s="215"/>
      <c r="AY51" s="215"/>
      <c r="AZ51" s="215"/>
      <c r="BA51" s="225"/>
      <c r="BB51" s="225"/>
      <c r="BC51" s="225"/>
    </row>
    <row r="52" spans="1:55" ht="22.5" customHeight="1">
      <c r="A52" s="467"/>
      <c r="B52" s="461" t="s">
        <v>26</v>
      </c>
      <c r="C52" s="461"/>
      <c r="D52" s="27"/>
      <c r="E52" s="444" t="s">
        <v>148</v>
      </c>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5"/>
      <c r="AN52" s="217" t="str">
        <f t="shared" si="0"/>
        <v>×</v>
      </c>
      <c r="AO52" s="215"/>
      <c r="AP52" s="215"/>
      <c r="AQ52" s="215"/>
      <c r="AR52" s="215"/>
      <c r="AS52" s="215"/>
      <c r="AT52" s="215"/>
      <c r="AU52" s="215"/>
      <c r="AV52" s="215"/>
      <c r="AW52" s="215"/>
      <c r="AX52" s="215"/>
      <c r="AY52" s="215"/>
      <c r="AZ52" s="215"/>
      <c r="BA52" s="225"/>
      <c r="BB52" s="225"/>
      <c r="BC52" s="225"/>
    </row>
    <row r="53" spans="1:55" ht="41.25" customHeight="1">
      <c r="A53" s="467"/>
      <c r="B53" s="461"/>
      <c r="C53" s="461"/>
      <c r="D53" s="159"/>
      <c r="E53" s="462" t="s">
        <v>16</v>
      </c>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56"/>
      <c r="AN53" s="217" t="str">
        <f t="shared" si="0"/>
        <v>×</v>
      </c>
      <c r="AO53" s="215"/>
      <c r="AP53" s="215"/>
      <c r="AQ53" s="215"/>
      <c r="AR53" s="215"/>
      <c r="AS53" s="215"/>
      <c r="AT53" s="215"/>
      <c r="AU53" s="215"/>
      <c r="AV53" s="215"/>
      <c r="AW53" s="215"/>
      <c r="AX53" s="215"/>
      <c r="AY53" s="215"/>
      <c r="AZ53" s="215"/>
      <c r="BA53" s="225"/>
      <c r="BB53" s="225"/>
      <c r="BC53" s="225"/>
    </row>
    <row r="54" spans="1:55" s="37" customFormat="1" ht="34.5" customHeight="1">
      <c r="A54" s="79" t="s">
        <v>271</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N54" s="217" t="str">
        <f t="shared" si="0"/>
        <v>×</v>
      </c>
      <c r="AO54" s="215"/>
      <c r="AP54" s="215"/>
      <c r="AQ54" s="215"/>
      <c r="AR54" s="215"/>
      <c r="AS54" s="215"/>
      <c r="AT54" s="215"/>
      <c r="AU54" s="215"/>
      <c r="AV54" s="215"/>
      <c r="AW54" s="215"/>
      <c r="AX54" s="215"/>
      <c r="AY54" s="215"/>
      <c r="AZ54" s="215"/>
      <c r="BA54" s="225"/>
      <c r="BB54" s="228"/>
      <c r="BC54" s="228"/>
    </row>
    <row r="55" spans="1:55" s="37" customFormat="1" ht="16.5" customHeight="1" thickBot="1">
      <c r="A55" s="7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N55" s="217" t="str">
        <f t="shared" si="0"/>
        <v>×</v>
      </c>
      <c r="AO55" s="215"/>
      <c r="AP55" s="215"/>
      <c r="AQ55" s="215"/>
      <c r="AR55" s="215"/>
      <c r="AS55" s="215"/>
      <c r="AT55" s="215"/>
      <c r="AU55" s="215"/>
      <c r="AV55" s="215"/>
      <c r="AW55" s="215"/>
      <c r="AX55" s="215"/>
      <c r="AY55" s="215"/>
      <c r="AZ55" s="215"/>
      <c r="BA55" s="225"/>
      <c r="BB55" s="228"/>
      <c r="BC55" s="228"/>
    </row>
    <row r="56" spans="1:55" ht="34.5" customHeight="1" thickTop="1">
      <c r="A56" s="214" t="s">
        <v>289</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5"/>
    </row>
    <row r="57" spans="1:55">
      <c r="A57" s="166" t="s">
        <v>177</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139"/>
      <c r="AN57" s="21" t="s">
        <v>315</v>
      </c>
    </row>
    <row r="58" spans="1:55" ht="34.5" customHeight="1">
      <c r="A58" s="412" t="s">
        <v>66</v>
      </c>
      <c r="B58" s="413"/>
      <c r="C58" s="413"/>
      <c r="D58" s="413"/>
      <c r="E58" s="413"/>
      <c r="F58" s="413"/>
      <c r="G58" s="413"/>
      <c r="H58" s="413"/>
      <c r="I58" s="413"/>
      <c r="J58" s="413"/>
      <c r="K58" s="458" t="s">
        <v>7</v>
      </c>
      <c r="L58" s="458"/>
      <c r="M58" s="167" t="s">
        <v>67</v>
      </c>
      <c r="N58" s="460"/>
      <c r="O58" s="460"/>
      <c r="P58" s="14" t="s">
        <v>68</v>
      </c>
      <c r="Q58" s="460"/>
      <c r="R58" s="460"/>
      <c r="S58" s="460"/>
      <c r="T58" s="460"/>
      <c r="U58" s="1"/>
      <c r="V58" s="486"/>
      <c r="W58" s="486"/>
      <c r="X58" s="486"/>
      <c r="Y58" s="486"/>
      <c r="Z58" s="486"/>
      <c r="AA58" s="486"/>
      <c r="AB58" s="486"/>
      <c r="AC58" s="486"/>
      <c r="AD58" s="486"/>
      <c r="AE58" s="486"/>
      <c r="AF58" s="486"/>
      <c r="AG58" s="486"/>
      <c r="AH58" s="486"/>
      <c r="AI58" s="486"/>
      <c r="AJ58" s="487"/>
      <c r="AK58" s="22"/>
      <c r="AL58" s="22"/>
      <c r="AM58" s="22"/>
      <c r="AO58" s="477" t="s">
        <v>310</v>
      </c>
      <c r="AP58" s="479"/>
      <c r="AQ58" s="479"/>
      <c r="AR58" s="478"/>
      <c r="AS58" s="477" t="s">
        <v>311</v>
      </c>
      <c r="AT58" s="479"/>
      <c r="AU58" s="479"/>
      <c r="AV58" s="478"/>
      <c r="AW58" s="480" t="s">
        <v>307</v>
      </c>
      <c r="AX58" s="481"/>
      <c r="AY58" s="480" t="s">
        <v>160</v>
      </c>
      <c r="AZ58" s="481"/>
      <c r="BA58" s="482" t="s">
        <v>309</v>
      </c>
      <c r="BB58" s="476" t="s">
        <v>309</v>
      </c>
      <c r="BC58" s="476" t="s">
        <v>309</v>
      </c>
    </row>
    <row r="59" spans="1:55" ht="34.5" customHeight="1">
      <c r="A59" s="412"/>
      <c r="B59" s="413"/>
      <c r="C59" s="413"/>
      <c r="D59" s="413"/>
      <c r="E59" s="413"/>
      <c r="F59" s="413"/>
      <c r="G59" s="413"/>
      <c r="H59" s="413"/>
      <c r="I59" s="413"/>
      <c r="J59" s="413"/>
      <c r="K59" s="458" t="s">
        <v>69</v>
      </c>
      <c r="L59" s="458"/>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5"/>
      <c r="AK59" s="168"/>
      <c r="AL59" s="168"/>
      <c r="AM59" s="168"/>
      <c r="AN59" s="223" t="s">
        <v>314</v>
      </c>
      <c r="AO59" s="216" t="s">
        <v>304</v>
      </c>
      <c r="AP59" s="216" t="s">
        <v>305</v>
      </c>
      <c r="AQ59" s="216" t="s">
        <v>306</v>
      </c>
      <c r="AR59" s="216" t="s">
        <v>312</v>
      </c>
      <c r="AS59" s="216" t="s">
        <v>304</v>
      </c>
      <c r="AT59" s="216" t="s">
        <v>305</v>
      </c>
      <c r="AU59" s="216" t="s">
        <v>306</v>
      </c>
      <c r="AV59" s="216" t="s">
        <v>312</v>
      </c>
      <c r="AW59" s="226" t="s">
        <v>317</v>
      </c>
      <c r="AX59" s="227" t="s">
        <v>308</v>
      </c>
      <c r="AY59" s="226" t="s">
        <v>317</v>
      </c>
      <c r="AZ59" s="229" t="s">
        <v>308</v>
      </c>
      <c r="BA59" s="483"/>
      <c r="BB59" s="476"/>
      <c r="BC59" s="476"/>
    </row>
    <row r="60" spans="1:55" ht="34.5" customHeight="1" thickBot="1">
      <c r="A60" s="414"/>
      <c r="B60" s="415"/>
      <c r="C60" s="415"/>
      <c r="D60" s="415"/>
      <c r="E60" s="415"/>
      <c r="F60" s="415"/>
      <c r="G60" s="415"/>
      <c r="H60" s="415"/>
      <c r="I60" s="415"/>
      <c r="J60" s="415"/>
      <c r="K60" s="459" t="s">
        <v>5</v>
      </c>
      <c r="L60" s="459"/>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197"/>
      <c r="AJ60" s="169"/>
      <c r="AK60" s="168"/>
      <c r="AN60" s="168"/>
      <c r="AO60" s="217">
        <f>VLOOKUP($AN$59,$AN$46:$BC$55,AO39,FALSE)</f>
        <v>3</v>
      </c>
      <c r="AP60" s="217">
        <f t="shared" ref="AP60:BC60" si="6">VLOOKUP($AN$59,$AN$46:$BC$55,AP39,FALSE)</f>
        <v>8</v>
      </c>
      <c r="AQ60" s="217">
        <f t="shared" si="6"/>
        <v>1</v>
      </c>
      <c r="AR60" s="224">
        <f t="shared" si="6"/>
        <v>44409</v>
      </c>
      <c r="AS60" s="217">
        <f t="shared" si="6"/>
        <v>9</v>
      </c>
      <c r="AT60" s="217">
        <f t="shared" si="6"/>
        <v>3</v>
      </c>
      <c r="AU60" s="217">
        <f t="shared" si="6"/>
        <v>31</v>
      </c>
      <c r="AV60" s="224">
        <f t="shared" si="6"/>
        <v>46477</v>
      </c>
      <c r="AW60" s="225">
        <f t="shared" si="6"/>
        <v>90</v>
      </c>
      <c r="AX60" s="225">
        <f t="shared" si="6"/>
        <v>80</v>
      </c>
      <c r="AY60" s="225">
        <f t="shared" si="6"/>
        <v>75</v>
      </c>
      <c r="AZ60" s="225">
        <f>VLOOKUP($AN$59,$AN$46:$BC$55,AZ39,FALSE)</f>
        <v>66.666666666666671</v>
      </c>
      <c r="BA60" s="225">
        <f t="shared" si="6"/>
        <v>8265</v>
      </c>
      <c r="BB60" s="225">
        <f t="shared" si="6"/>
        <v>13500</v>
      </c>
      <c r="BC60" s="225">
        <f t="shared" si="6"/>
        <v>15000</v>
      </c>
    </row>
    <row r="61" spans="1:55" s="37" customFormat="1" ht="27" customHeight="1" thickTop="1">
      <c r="A61" s="72"/>
      <c r="B61" s="170" t="s">
        <v>272</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N61" s="21"/>
      <c r="AO61" s="21"/>
      <c r="AP61" s="21"/>
      <c r="AQ61" s="21"/>
      <c r="AR61" s="21"/>
      <c r="AS61" s="21"/>
      <c r="AT61" s="21"/>
      <c r="AU61" s="21"/>
      <c r="AV61" s="21"/>
      <c r="AW61" s="21"/>
      <c r="AX61" s="21"/>
      <c r="AY61" s="21"/>
      <c r="AZ61" s="21"/>
      <c r="BA61" s="21"/>
    </row>
    <row r="62" spans="1:55" s="37" customFormat="1" ht="31.5" customHeight="1">
      <c r="A62" s="171" t="s">
        <v>75</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O62" s="21"/>
      <c r="AP62" s="21"/>
      <c r="AQ62" s="21"/>
      <c r="AR62" s="21"/>
      <c r="AS62" s="21"/>
      <c r="AT62" s="21"/>
      <c r="AU62" s="21"/>
      <c r="AV62" s="21"/>
      <c r="AW62" s="21"/>
      <c r="AX62" s="21"/>
      <c r="AY62" s="21"/>
      <c r="AZ62" s="21"/>
      <c r="BA62" s="21"/>
    </row>
    <row r="63" spans="1:55" ht="25.5" customHeight="1">
      <c r="A63" s="79" t="s">
        <v>215</v>
      </c>
      <c r="B63" s="250" t="s">
        <v>151</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N63" s="37"/>
      <c r="AO63" s="37"/>
      <c r="AP63" s="37"/>
      <c r="AQ63" s="37"/>
      <c r="AR63" s="37"/>
      <c r="AS63" s="37"/>
      <c r="AT63" s="37"/>
      <c r="AU63" s="37"/>
      <c r="AV63" s="37"/>
      <c r="AW63" s="37"/>
      <c r="AX63" s="37"/>
      <c r="AY63" s="37"/>
      <c r="AZ63" s="37"/>
      <c r="BA63" s="37"/>
    </row>
    <row r="64" spans="1:55" ht="42.75" customHeight="1">
      <c r="A64" s="79"/>
      <c r="B64" s="250" t="s">
        <v>152</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O64" s="37"/>
      <c r="AP64" s="37"/>
      <c r="AQ64" s="37"/>
      <c r="AR64" s="37"/>
      <c r="AS64" s="37"/>
      <c r="AT64" s="37"/>
      <c r="AU64" s="37"/>
      <c r="AV64" s="37"/>
      <c r="AW64" s="37"/>
      <c r="AX64" s="37"/>
      <c r="AY64" s="37"/>
      <c r="AZ64" s="37"/>
      <c r="BA64" s="37"/>
    </row>
    <row r="65" spans="1:53" ht="44.25" customHeight="1">
      <c r="A65" s="172" t="s">
        <v>216</v>
      </c>
      <c r="B65" s="449" t="s">
        <v>217</v>
      </c>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row>
    <row r="66" spans="1:53" ht="25.5" customHeight="1">
      <c r="A66" s="79" t="s">
        <v>218</v>
      </c>
      <c r="B66" s="250" t="s">
        <v>273</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row>
    <row r="67" spans="1:53" ht="25.5" customHeight="1">
      <c r="A67" s="173"/>
      <c r="B67" s="250" t="s">
        <v>153</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row>
    <row r="68" spans="1:53" ht="25.5" customHeight="1">
      <c r="A68" s="173"/>
      <c r="B68" s="250" t="s">
        <v>154</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row>
    <row r="69" spans="1:53" ht="18" customHeight="1">
      <c r="A69" s="173"/>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53" ht="25.5" customHeight="1">
      <c r="A70" s="172" t="s">
        <v>219</v>
      </c>
      <c r="B70" s="250" t="s">
        <v>274</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row>
    <row r="71" spans="1:53" ht="68.25" customHeight="1">
      <c r="A71" s="173"/>
      <c r="B71" s="250" t="s">
        <v>323</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row>
    <row r="72" spans="1:53" ht="42.75" customHeight="1">
      <c r="A72" s="173"/>
      <c r="B72" s="250" t="s">
        <v>161</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row>
    <row r="73" spans="1:53" ht="18" customHeight="1">
      <c r="A73" s="173"/>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53" ht="25.5" customHeight="1">
      <c r="A74" s="173" t="s">
        <v>220</v>
      </c>
      <c r="B74" s="21" t="s">
        <v>275</v>
      </c>
    </row>
    <row r="75" spans="1:53" s="201" customFormat="1" ht="99" customHeight="1">
      <c r="A75" s="200"/>
      <c r="B75" s="213" t="s">
        <v>284</v>
      </c>
      <c r="C75" s="326" t="s">
        <v>336</v>
      </c>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N75" s="21"/>
      <c r="AO75" s="21"/>
      <c r="AP75" s="21"/>
      <c r="AQ75" s="21"/>
      <c r="AR75" s="21"/>
      <c r="AS75" s="21"/>
      <c r="AT75" s="21"/>
      <c r="AU75" s="21"/>
      <c r="AV75" s="21"/>
      <c r="AW75" s="21"/>
      <c r="AX75" s="21"/>
      <c r="AY75" s="21"/>
      <c r="AZ75" s="21"/>
      <c r="BA75" s="21"/>
    </row>
    <row r="76" spans="1:53" ht="216.75" customHeight="1">
      <c r="A76" s="173"/>
      <c r="B76" s="174" t="s">
        <v>221</v>
      </c>
      <c r="C76" s="451" t="s">
        <v>285</v>
      </c>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N76" s="201"/>
    </row>
    <row r="77" spans="1:53" ht="30" customHeight="1">
      <c r="A77" s="173"/>
      <c r="B77" s="174" t="s">
        <v>221</v>
      </c>
      <c r="C77" s="21" t="s">
        <v>222</v>
      </c>
      <c r="AO77" s="201"/>
      <c r="AP77" s="201"/>
      <c r="AQ77" s="201"/>
      <c r="AR77" s="201"/>
      <c r="AS77" s="201"/>
      <c r="AT77" s="201"/>
      <c r="AU77" s="201"/>
      <c r="AV77" s="201"/>
      <c r="AW77" s="201"/>
      <c r="AX77" s="201"/>
      <c r="AY77" s="201"/>
      <c r="AZ77" s="201"/>
      <c r="BA77" s="201"/>
    </row>
    <row r="78" spans="1:53" ht="21.75" customHeight="1">
      <c r="A78" s="175"/>
      <c r="B78" s="21" t="s">
        <v>302</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row>
    <row r="79" spans="1:53" s="177" customFormat="1" ht="43.5" customHeight="1">
      <c r="C79" s="177" t="s">
        <v>223</v>
      </c>
      <c r="E79" s="449" t="s">
        <v>295</v>
      </c>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N79" s="21"/>
      <c r="AO79" s="21"/>
      <c r="AP79" s="21"/>
      <c r="AQ79" s="21"/>
      <c r="AR79" s="21"/>
      <c r="AS79" s="21"/>
      <c r="AT79" s="21"/>
      <c r="AU79" s="21"/>
      <c r="AV79" s="21"/>
      <c r="AW79" s="21"/>
      <c r="AX79" s="21"/>
      <c r="AY79" s="21"/>
      <c r="AZ79" s="21"/>
      <c r="BA79" s="21"/>
    </row>
    <row r="80" spans="1:53" s="177" customFormat="1" ht="43.5" customHeight="1">
      <c r="C80" s="177" t="s">
        <v>224</v>
      </c>
      <c r="E80" s="449" t="s">
        <v>296</v>
      </c>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O80" s="21"/>
      <c r="AP80" s="21"/>
      <c r="AQ80" s="21"/>
      <c r="AR80" s="21"/>
      <c r="AS80" s="21"/>
      <c r="AT80" s="21"/>
      <c r="AU80" s="21"/>
      <c r="AV80" s="21"/>
      <c r="AW80" s="21"/>
      <c r="AX80" s="21"/>
      <c r="AY80" s="21"/>
      <c r="AZ80" s="21"/>
      <c r="BA80" s="21"/>
    </row>
    <row r="81" spans="1:53" s="177" customFormat="1" ht="43.5" customHeight="1">
      <c r="C81" s="177" t="s">
        <v>225</v>
      </c>
      <c r="E81" s="449" t="s">
        <v>297</v>
      </c>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row>
    <row r="82" spans="1:53">
      <c r="C82" s="21" t="s">
        <v>226</v>
      </c>
      <c r="AN82" s="177"/>
      <c r="AO82" s="177"/>
      <c r="AP82" s="177"/>
      <c r="AQ82" s="177"/>
      <c r="AR82" s="177"/>
      <c r="AS82" s="177"/>
      <c r="AT82" s="177"/>
      <c r="AU82" s="177"/>
      <c r="AV82" s="177"/>
      <c r="AW82" s="177"/>
      <c r="AX82" s="177"/>
      <c r="AY82" s="177"/>
      <c r="AZ82" s="177"/>
      <c r="BA82" s="177"/>
    </row>
    <row r="83" spans="1:53" ht="119.25" customHeight="1">
      <c r="B83" s="174" t="s">
        <v>227</v>
      </c>
      <c r="C83" s="174"/>
      <c r="D83" s="174"/>
      <c r="E83" s="449" t="s">
        <v>331</v>
      </c>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O83" s="177"/>
      <c r="AP83" s="177"/>
      <c r="AQ83" s="177"/>
      <c r="AR83" s="177"/>
      <c r="AS83" s="177"/>
      <c r="AT83" s="177"/>
      <c r="AU83" s="177"/>
      <c r="AV83" s="177"/>
      <c r="AW83" s="177"/>
      <c r="AX83" s="177"/>
      <c r="AY83" s="177"/>
      <c r="AZ83" s="177"/>
      <c r="BA83" s="177"/>
    </row>
    <row r="84" spans="1:53" ht="26.25" customHeight="1">
      <c r="A84" s="173"/>
      <c r="B84" s="174" t="s">
        <v>221</v>
      </c>
      <c r="C84" s="21" t="s">
        <v>155</v>
      </c>
    </row>
    <row r="85" spans="1:53" ht="26.25" customHeight="1">
      <c r="A85" s="173"/>
      <c r="C85" s="21" t="s">
        <v>228</v>
      </c>
      <c r="E85" s="21" t="s">
        <v>156</v>
      </c>
    </row>
    <row r="86" spans="1:53" ht="84.75" customHeight="1">
      <c r="A86" s="173"/>
      <c r="E86" s="250" t="s">
        <v>318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row>
    <row r="87" spans="1:53" ht="26.25" customHeight="1">
      <c r="A87" s="173"/>
      <c r="C87" s="21" t="s">
        <v>229</v>
      </c>
      <c r="E87" s="21" t="s">
        <v>157</v>
      </c>
    </row>
    <row r="88" spans="1:53" ht="48" customHeight="1">
      <c r="A88" s="173"/>
      <c r="E88" s="449" t="s">
        <v>319</v>
      </c>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row>
    <row r="89" spans="1:53" ht="26.25" customHeight="1">
      <c r="A89" s="173"/>
      <c r="C89" s="21" t="s">
        <v>158</v>
      </c>
    </row>
    <row r="90" spans="1:53" ht="71.25" customHeight="1">
      <c r="B90" s="172" t="s">
        <v>230</v>
      </c>
      <c r="C90" s="449" t="s">
        <v>328</v>
      </c>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row>
    <row r="91" spans="1:53" ht="15.75" customHeight="1">
      <c r="A91" s="173"/>
    </row>
    <row r="92" spans="1:53" ht="34.5" customHeight="1">
      <c r="A92" s="173" t="s">
        <v>64</v>
      </c>
    </row>
    <row r="93" spans="1:53" ht="41.25" customHeight="1">
      <c r="A93" s="178" t="s">
        <v>231</v>
      </c>
      <c r="B93" s="359" t="s">
        <v>232</v>
      </c>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row>
    <row r="94" spans="1:53" ht="41.25" customHeight="1">
      <c r="A94" s="179" t="s">
        <v>233</v>
      </c>
      <c r="B94" s="359" t="s">
        <v>178</v>
      </c>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row>
    <row r="95" spans="1:53" ht="43.5" customHeight="1">
      <c r="A95" s="179" t="s">
        <v>234</v>
      </c>
      <c r="B95" s="359" t="s">
        <v>175</v>
      </c>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row>
    <row r="96" spans="1:53" ht="24" customHeight="1">
      <c r="A96" s="179" t="s">
        <v>235</v>
      </c>
      <c r="B96" s="359" t="s">
        <v>236</v>
      </c>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row>
    <row r="97" spans="1:36" ht="24" customHeight="1">
      <c r="A97" s="179" t="s">
        <v>237</v>
      </c>
      <c r="B97" s="359" t="s">
        <v>189</v>
      </c>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row>
    <row r="98" spans="1:36" ht="53.25" customHeight="1">
      <c r="A98" s="178" t="s">
        <v>238</v>
      </c>
      <c r="B98" s="360" t="s">
        <v>303</v>
      </c>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row>
    <row r="99" spans="1:36" ht="24" customHeight="1">
      <c r="A99" s="179" t="s">
        <v>239</v>
      </c>
      <c r="B99" s="359" t="s">
        <v>240</v>
      </c>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row>
    <row r="100" spans="1:36" ht="34.5" customHeight="1">
      <c r="A100" s="359" t="s">
        <v>65</v>
      </c>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row>
    <row r="101" spans="1:36" ht="38.25" customHeight="1">
      <c r="A101" s="178" t="s">
        <v>241</v>
      </c>
      <c r="B101" s="359" t="s">
        <v>242</v>
      </c>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row>
    <row r="102" spans="1:36" ht="68.25" customHeight="1">
      <c r="A102" s="178" t="s">
        <v>243</v>
      </c>
      <c r="B102" s="359" t="s">
        <v>176</v>
      </c>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row>
    <row r="103" spans="1:36" ht="45" customHeight="1">
      <c r="A103" s="178" t="s">
        <v>244</v>
      </c>
      <c r="B103" s="359" t="s">
        <v>245</v>
      </c>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row>
    <row r="104" spans="1:36" ht="45" customHeight="1">
      <c r="A104" s="178" t="s">
        <v>246</v>
      </c>
      <c r="B104" s="359" t="s">
        <v>247</v>
      </c>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row>
    <row r="105" spans="1:36" ht="34.5" customHeight="1">
      <c r="A105" s="175"/>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row>
  </sheetData>
  <sheetProtection password="CC7D" sheet="1" formatCells="0" selectLockedCells="1"/>
  <mergeCells count="173">
    <mergeCell ref="O17:R17"/>
    <mergeCell ref="T17:Z17"/>
    <mergeCell ref="AB17:AD17"/>
    <mergeCell ref="BC44:BC45"/>
    <mergeCell ref="BC58:BC59"/>
    <mergeCell ref="G38:L38"/>
    <mergeCell ref="BB44:BB45"/>
    <mergeCell ref="BB58:BB59"/>
    <mergeCell ref="AW44:AX44"/>
    <mergeCell ref="BA44:BA45"/>
    <mergeCell ref="AO44:AR44"/>
    <mergeCell ref="AS44:AV44"/>
    <mergeCell ref="AO58:AR58"/>
    <mergeCell ref="AS58:AV58"/>
    <mergeCell ref="AW58:AX58"/>
    <mergeCell ref="BA58:BA59"/>
    <mergeCell ref="M59:AJ59"/>
    <mergeCell ref="AY44:AZ44"/>
    <mergeCell ref="AY58:AZ58"/>
    <mergeCell ref="G50:J50"/>
    <mergeCell ref="K50:L50"/>
    <mergeCell ref="M50:Q50"/>
    <mergeCell ref="V58:AJ58"/>
    <mergeCell ref="Q39:V39"/>
    <mergeCell ref="B93:AJ93"/>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K58:L58"/>
    <mergeCell ref="N58:O58"/>
    <mergeCell ref="M51:AI51"/>
    <mergeCell ref="B63:AJ63"/>
    <mergeCell ref="E80:AJ80"/>
    <mergeCell ref="E81:AJ81"/>
    <mergeCell ref="E86:AJ86"/>
    <mergeCell ref="E88:AJ88"/>
    <mergeCell ref="C90:AJ90"/>
    <mergeCell ref="AA46:AC46"/>
    <mergeCell ref="AE46:AF46"/>
    <mergeCell ref="AH46:AI46"/>
    <mergeCell ref="B71:AJ71"/>
    <mergeCell ref="B72:AJ72"/>
    <mergeCell ref="C76:AJ76"/>
    <mergeCell ref="E79:AJ79"/>
    <mergeCell ref="B47:C48"/>
    <mergeCell ref="E47:AJ47"/>
    <mergeCell ref="E48:AJ48"/>
    <mergeCell ref="K59:L59"/>
    <mergeCell ref="K60:L60"/>
    <mergeCell ref="Q58:T58"/>
    <mergeCell ref="B52:C53"/>
    <mergeCell ref="E52:AJ52"/>
    <mergeCell ref="E53:AJ53"/>
    <mergeCell ref="B50:F50"/>
    <mergeCell ref="E83:AJ83"/>
    <mergeCell ref="M60:AH60"/>
    <mergeCell ref="A58:J60"/>
    <mergeCell ref="X42:Y42"/>
    <mergeCell ref="AA42:AF42"/>
    <mergeCell ref="A30:C43"/>
    <mergeCell ref="Q30:R30"/>
    <mergeCell ref="F34:M34"/>
    <mergeCell ref="AA34:AF34"/>
    <mergeCell ref="Q38:V38"/>
    <mergeCell ref="AA38:AF38"/>
    <mergeCell ref="Q34:W34"/>
    <mergeCell ref="Q31:W31"/>
    <mergeCell ref="G32:L32"/>
    <mergeCell ref="G33:L33"/>
    <mergeCell ref="AA33:AF33"/>
    <mergeCell ref="Q33:V33"/>
    <mergeCell ref="Q32:W32"/>
    <mergeCell ref="S50:W50"/>
    <mergeCell ref="B51:H51"/>
    <mergeCell ref="I51:L51"/>
    <mergeCell ref="H42:W42"/>
    <mergeCell ref="G39:L39"/>
    <mergeCell ref="G12:AB12"/>
    <mergeCell ref="E13:H13"/>
    <mergeCell ref="S13:X13"/>
    <mergeCell ref="AD4:AE4"/>
    <mergeCell ref="AC15:AE15"/>
    <mergeCell ref="AG15:AI15"/>
    <mergeCell ref="E14:I14"/>
    <mergeCell ref="J14:AJ14"/>
    <mergeCell ref="E15:G15"/>
    <mergeCell ref="I15:K15"/>
    <mergeCell ref="M15:Q15"/>
    <mergeCell ref="U15:X15"/>
    <mergeCell ref="Y15:AA15"/>
    <mergeCell ref="K13:R13"/>
    <mergeCell ref="Y13:AA13"/>
    <mergeCell ref="AC13:AE13"/>
    <mergeCell ref="AG13:AI13"/>
    <mergeCell ref="A1:AJ1"/>
    <mergeCell ref="A2:AJ3"/>
    <mergeCell ref="A5:AJ6"/>
    <mergeCell ref="E8:I8"/>
    <mergeCell ref="E9:I9"/>
    <mergeCell ref="AD9:AG9"/>
    <mergeCell ref="AH9:AI9"/>
    <mergeCell ref="A9:C11"/>
    <mergeCell ref="E10:G10"/>
    <mergeCell ref="A4:D4"/>
    <mergeCell ref="AB4:AC4"/>
    <mergeCell ref="J8:AJ8"/>
    <mergeCell ref="J9:AC9"/>
    <mergeCell ref="I10:K10"/>
    <mergeCell ref="M10:Q10"/>
    <mergeCell ref="E11:AJ11"/>
    <mergeCell ref="A21:C22"/>
    <mergeCell ref="E30:I30"/>
    <mergeCell ref="J22:M22"/>
    <mergeCell ref="O22:T22"/>
    <mergeCell ref="E22:I22"/>
    <mergeCell ref="A29:C29"/>
    <mergeCell ref="E29:AC29"/>
    <mergeCell ref="AE29:AI29"/>
    <mergeCell ref="E21:I21"/>
    <mergeCell ref="J21:AJ21"/>
    <mergeCell ref="AA24:AC24"/>
    <mergeCell ref="AA27:AC27"/>
    <mergeCell ref="AE28:AI28"/>
    <mergeCell ref="E28:AC28"/>
    <mergeCell ref="B103:AJ103"/>
    <mergeCell ref="B104:AJ104"/>
    <mergeCell ref="B94:AJ94"/>
    <mergeCell ref="B95:AJ95"/>
    <mergeCell ref="B96:AJ96"/>
    <mergeCell ref="B97:AJ97"/>
    <mergeCell ref="B98:AJ98"/>
    <mergeCell ref="B99:AJ99"/>
    <mergeCell ref="A100:AJ100"/>
    <mergeCell ref="B101:AJ101"/>
    <mergeCell ref="B102:AJ102"/>
    <mergeCell ref="AN29:BA29"/>
    <mergeCell ref="AN28:BA28"/>
    <mergeCell ref="C75:AJ75"/>
    <mergeCell ref="A15:C15"/>
    <mergeCell ref="B64:AJ64"/>
    <mergeCell ref="E16:AJ16"/>
    <mergeCell ref="E17:M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V22:Y22"/>
    <mergeCell ref="Z22:AJ22"/>
  </mergeCells>
  <phoneticPr fontId="7"/>
  <dataValidations count="5">
    <dataValidation imeMode="hiragana" allowBlank="1" showInputMessage="1" showErrorMessage="1" sqref="M59:M60 AJ60:AK60 AH9 AN60 AK59:AM59"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38"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view="pageBreakPreview" topLeftCell="C1" zoomScaleNormal="100" zoomScaleSheetLayoutView="100" workbookViewId="0">
      <selection activeCell="I57" sqref="I57:AJ57"/>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536" t="s">
        <v>301</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12"/>
      <c r="AL1" s="12"/>
      <c r="AM1" s="12"/>
    </row>
    <row r="2" spans="1:50" ht="20.100000000000001" customHeight="1">
      <c r="A2" s="537" t="s">
        <v>38</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row>
    <row r="3" spans="1:50" ht="20.100000000000001" customHeight="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row>
    <row r="4" spans="1:50" s="1" customFormat="1" ht="24.95" customHeight="1">
      <c r="A4" s="539" t="s">
        <v>59</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t="s">
        <v>60</v>
      </c>
      <c r="AH4" s="540"/>
      <c r="AI4" s="540"/>
      <c r="AJ4" s="540"/>
      <c r="AK4" s="540"/>
      <c r="AL4" s="540"/>
      <c r="AM4" s="540"/>
      <c r="AN4" s="541"/>
    </row>
    <row r="5" spans="1:50" s="1" customFormat="1" ht="24.95" customHeight="1">
      <c r="A5" s="542" t="s">
        <v>162</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4"/>
      <c r="AG5" s="545" t="s">
        <v>3</v>
      </c>
      <c r="AH5" s="545"/>
      <c r="AI5" s="2"/>
      <c r="AJ5" s="2" t="s">
        <v>2</v>
      </c>
      <c r="AK5" s="2"/>
      <c r="AL5" s="2" t="s">
        <v>39</v>
      </c>
      <c r="AM5" s="2"/>
      <c r="AN5" s="180" t="s">
        <v>0</v>
      </c>
      <c r="AX5" s="4"/>
    </row>
    <row r="6" spans="1:50" s="1" customFormat="1" ht="24.95" customHeight="1">
      <c r="A6" s="542"/>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4"/>
      <c r="AG6" s="546" t="s">
        <v>41</v>
      </c>
      <c r="AH6" s="546"/>
      <c r="AI6" s="546"/>
      <c r="AJ6" s="546"/>
      <c r="AK6" s="546"/>
      <c r="AL6" s="546"/>
      <c r="AM6" s="546"/>
      <c r="AN6" s="547"/>
      <c r="AX6" s="4"/>
    </row>
    <row r="7" spans="1:50" s="1" customFormat="1" ht="24.95" customHeight="1">
      <c r="A7" s="507" t="s">
        <v>252</v>
      </c>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13"/>
      <c r="AG7" s="501" t="s">
        <v>61</v>
      </c>
      <c r="AH7" s="502"/>
      <c r="AI7" s="502"/>
      <c r="AJ7" s="502"/>
      <c r="AK7" s="502"/>
      <c r="AL7" s="502"/>
      <c r="AM7" s="502"/>
      <c r="AN7" s="503"/>
      <c r="AX7" s="4"/>
    </row>
    <row r="8" spans="1:50" s="1" customFormat="1" ht="24.95" customHeight="1">
      <c r="A8" s="507"/>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13"/>
      <c r="AG8" s="181"/>
      <c r="AH8" s="182"/>
      <c r="AI8" s="182"/>
      <c r="AJ8" s="182"/>
      <c r="AK8" s="182"/>
      <c r="AL8" s="182"/>
      <c r="AM8" s="182"/>
      <c r="AN8" s="183"/>
      <c r="AX8" s="4"/>
    </row>
    <row r="9" spans="1:50" s="1" customFormat="1" ht="24.95" customHeight="1">
      <c r="A9" s="507"/>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13"/>
      <c r="AG9" s="523" t="s">
        <v>256</v>
      </c>
      <c r="AH9" s="524"/>
      <c r="AI9" s="524"/>
      <c r="AJ9" s="524"/>
      <c r="AK9" s="524"/>
      <c r="AL9" s="524"/>
      <c r="AM9" s="524"/>
      <c r="AN9" s="525"/>
    </row>
    <row r="10" spans="1:50" s="1" customFormat="1" ht="24.95" customHeight="1">
      <c r="A10" s="507"/>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13"/>
      <c r="AG10" s="184" t="s">
        <v>253</v>
      </c>
      <c r="AH10" s="526" t="s">
        <v>360</v>
      </c>
      <c r="AI10" s="526"/>
      <c r="AJ10" s="526"/>
      <c r="AK10" s="526"/>
      <c r="AL10" s="526"/>
      <c r="AM10" s="526"/>
      <c r="AN10" s="185" t="s">
        <v>254</v>
      </c>
    </row>
    <row r="11" spans="1:50" s="1" customFormat="1" ht="24.95" customHeight="1">
      <c r="A11" s="507"/>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13"/>
      <c r="AG11" s="186"/>
      <c r="AH11" s="187"/>
      <c r="AI11" s="187"/>
      <c r="AJ11" s="187"/>
      <c r="AK11" s="187"/>
      <c r="AL11" s="187"/>
      <c r="AM11" s="187"/>
      <c r="AN11" s="185"/>
    </row>
    <row r="12" spans="1:50" s="1" customFormat="1" ht="24.95" customHeight="1">
      <c r="A12" s="514" t="s">
        <v>298</v>
      </c>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6"/>
      <c r="AG12" s="527" t="s">
        <v>262</v>
      </c>
      <c r="AH12" s="528"/>
      <c r="AI12" s="528"/>
      <c r="AJ12" s="528"/>
      <c r="AK12" s="528"/>
      <c r="AL12" s="528"/>
      <c r="AM12" s="528"/>
      <c r="AN12" s="529"/>
    </row>
    <row r="13" spans="1:50" s="1" customFormat="1" ht="24.95" customHeight="1">
      <c r="A13" s="517"/>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9"/>
      <c r="AG13" s="530"/>
      <c r="AH13" s="531"/>
      <c r="AI13" s="531"/>
      <c r="AJ13" s="531"/>
      <c r="AK13" s="531"/>
      <c r="AL13" s="531"/>
      <c r="AM13" s="531"/>
      <c r="AN13" s="532"/>
    </row>
    <row r="14" spans="1:50" s="1" customFormat="1" ht="24.95" customHeight="1">
      <c r="A14" s="517"/>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9"/>
      <c r="AG14" s="530"/>
      <c r="AH14" s="531"/>
      <c r="AI14" s="531"/>
      <c r="AJ14" s="531"/>
      <c r="AK14" s="531"/>
      <c r="AL14" s="531"/>
      <c r="AM14" s="531"/>
      <c r="AN14" s="532"/>
    </row>
    <row r="15" spans="1:50" s="1" customFormat="1" ht="24.95" customHeight="1">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9"/>
      <c r="AG15" s="188" t="s">
        <v>255</v>
      </c>
      <c r="AH15" s="526"/>
      <c r="AI15" s="526"/>
      <c r="AJ15" s="526"/>
      <c r="AK15" s="526"/>
      <c r="AL15" s="526"/>
      <c r="AM15" s="526"/>
      <c r="AN15" s="189" t="s">
        <v>164</v>
      </c>
    </row>
    <row r="16" spans="1:50" s="1" customFormat="1" ht="24.95" customHeight="1">
      <c r="A16" s="517"/>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9"/>
      <c r="AG16" s="5"/>
      <c r="AH16" s="6"/>
      <c r="AI16" s="6"/>
      <c r="AJ16" s="6"/>
      <c r="AK16" s="6"/>
      <c r="AL16" s="6"/>
      <c r="AM16" s="6"/>
      <c r="AN16" s="189"/>
    </row>
    <row r="17" spans="1:50" s="1" customFormat="1" ht="24.95" customHeight="1">
      <c r="A17" s="517"/>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9"/>
      <c r="AG17" s="5"/>
      <c r="AH17" s="6"/>
      <c r="AI17" s="6"/>
      <c r="AJ17" s="6"/>
      <c r="AK17" s="6"/>
      <c r="AL17" s="6"/>
      <c r="AM17" s="6"/>
      <c r="AN17" s="189"/>
    </row>
    <row r="18" spans="1:50" s="1" customFormat="1" ht="24.95" customHeight="1">
      <c r="A18" s="520"/>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2"/>
      <c r="AG18" s="190"/>
      <c r="AH18" s="191"/>
      <c r="AI18" s="191"/>
      <c r="AJ18" s="191"/>
      <c r="AK18" s="191"/>
      <c r="AL18" s="191"/>
      <c r="AM18" s="191"/>
      <c r="AN18" s="192"/>
    </row>
    <row r="19" spans="1:50" s="1" customFormat="1" ht="24.75" customHeight="1">
      <c r="A19" s="504" t="s">
        <v>299</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193"/>
      <c r="AH19" s="194"/>
      <c r="AI19" s="194"/>
      <c r="AJ19" s="194"/>
      <c r="AK19" s="194"/>
      <c r="AL19" s="194"/>
      <c r="AM19" s="194"/>
      <c r="AN19" s="195"/>
      <c r="AX19" s="4"/>
    </row>
    <row r="20" spans="1:50" s="1" customFormat="1" ht="24.95" customHeight="1">
      <c r="A20" s="506"/>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186"/>
      <c r="AH20" s="187"/>
      <c r="AI20" s="187"/>
      <c r="AJ20" s="187"/>
      <c r="AK20" s="187"/>
      <c r="AL20" s="187"/>
      <c r="AM20" s="187"/>
      <c r="AN20" s="195"/>
      <c r="AX20" s="4"/>
    </row>
    <row r="21" spans="1:50" s="1" customFormat="1" ht="24.95" customHeight="1">
      <c r="A21" s="506"/>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
      <c r="AH21" s="6"/>
      <c r="AI21" s="6"/>
      <c r="AJ21" s="6"/>
      <c r="AK21" s="6"/>
      <c r="AL21" s="6"/>
      <c r="AM21" s="6"/>
      <c r="AN21" s="195"/>
    </row>
    <row r="22" spans="1:50" s="1" customFormat="1" ht="24.95" customHeight="1">
      <c r="A22" s="506"/>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
      <c r="AH22" s="6"/>
      <c r="AI22" s="6"/>
      <c r="AJ22" s="6"/>
      <c r="AK22" s="6"/>
      <c r="AL22" s="6"/>
      <c r="AM22" s="6"/>
      <c r="AN22" s="195"/>
    </row>
    <row r="23" spans="1:50" s="1" customFormat="1" ht="24.95" customHeight="1">
      <c r="A23" s="506"/>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
      <c r="AH23" s="6"/>
      <c r="AI23" s="6"/>
      <c r="AJ23" s="6"/>
      <c r="AK23" s="6"/>
      <c r="AL23" s="6"/>
      <c r="AM23" s="6"/>
      <c r="AN23" s="195"/>
    </row>
    <row r="24" spans="1:50" s="1" customFormat="1" ht="24.95" customHeight="1">
      <c r="A24" s="506"/>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
      <c r="AH24" s="6"/>
      <c r="AI24" s="6"/>
      <c r="AJ24" s="6"/>
      <c r="AK24" s="6"/>
      <c r="AL24" s="6"/>
      <c r="AM24" s="6"/>
      <c r="AN24" s="195"/>
    </row>
    <row r="25" spans="1:50" s="1" customFormat="1" ht="24.95" customHeight="1">
      <c r="A25" s="506"/>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
      <c r="AH25" s="6"/>
      <c r="AI25" s="6"/>
      <c r="AJ25" s="6"/>
      <c r="AK25" s="6"/>
      <c r="AL25" s="6"/>
      <c r="AM25" s="6"/>
      <c r="AN25" s="195"/>
      <c r="AQ25" s="7"/>
      <c r="AR25" s="3"/>
    </row>
    <row r="26" spans="1:50" s="1" customFormat="1" ht="24.75" customHeight="1">
      <c r="A26" s="507" t="s">
        <v>257</v>
      </c>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193"/>
      <c r="AH26" s="194"/>
      <c r="AI26" s="194"/>
      <c r="AJ26" s="194"/>
      <c r="AK26" s="194"/>
      <c r="AL26" s="194"/>
      <c r="AM26" s="194"/>
      <c r="AN26" s="195"/>
      <c r="AX26" s="4"/>
    </row>
    <row r="27" spans="1:50" s="1" customFormat="1" ht="24.95" customHeight="1">
      <c r="A27" s="507"/>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186"/>
      <c r="AH27" s="187"/>
      <c r="AI27" s="187"/>
      <c r="AJ27" s="187"/>
      <c r="AK27" s="187"/>
      <c r="AL27" s="187"/>
      <c r="AM27" s="187"/>
      <c r="AN27" s="195"/>
      <c r="AX27" s="4"/>
    </row>
    <row r="28" spans="1:50" s="1" customFormat="1" ht="24.95" customHeight="1">
      <c r="A28" s="507"/>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
      <c r="AH28" s="6"/>
      <c r="AI28" s="6"/>
      <c r="AJ28" s="6"/>
      <c r="AK28" s="6"/>
      <c r="AL28" s="6"/>
      <c r="AM28" s="6"/>
      <c r="AN28" s="195"/>
    </row>
    <row r="29" spans="1:50" s="1" customFormat="1" ht="24.95" customHeight="1">
      <c r="A29" s="507"/>
      <c r="B29" s="508"/>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
      <c r="AH29" s="6"/>
      <c r="AI29" s="6"/>
      <c r="AJ29" s="6"/>
      <c r="AK29" s="6"/>
      <c r="AL29" s="6"/>
      <c r="AM29" s="6"/>
      <c r="AN29" s="195"/>
    </row>
    <row r="30" spans="1:50" s="1" customFormat="1" ht="24.95" customHeight="1">
      <c r="A30" s="507"/>
      <c r="B30" s="508"/>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
      <c r="AH30" s="6"/>
      <c r="AI30" s="6"/>
      <c r="AJ30" s="6"/>
      <c r="AK30" s="6"/>
      <c r="AL30" s="6"/>
      <c r="AM30" s="6"/>
      <c r="AN30" s="195"/>
    </row>
    <row r="31" spans="1:50" s="1" customFormat="1" ht="24.95" customHeight="1">
      <c r="A31" s="507"/>
      <c r="B31" s="508"/>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
      <c r="AH31" s="6"/>
      <c r="AI31" s="6"/>
      <c r="AJ31" s="6"/>
      <c r="AK31" s="6"/>
      <c r="AL31" s="6"/>
      <c r="AM31" s="6"/>
      <c r="AN31" s="195"/>
    </row>
    <row r="32" spans="1:50" s="1" customFormat="1" ht="24.95" customHeight="1">
      <c r="A32" s="507"/>
      <c r="B32" s="508"/>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
      <c r="AH32" s="6"/>
      <c r="AI32" s="6"/>
      <c r="AJ32" s="6"/>
      <c r="AK32" s="6"/>
      <c r="AL32" s="6"/>
      <c r="AM32" s="6"/>
      <c r="AN32" s="195"/>
      <c r="AQ32" s="7"/>
      <c r="AR32" s="3"/>
    </row>
    <row r="33" spans="1:50" s="1" customFormat="1" ht="24.95" customHeight="1">
      <c r="A33" s="507"/>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186"/>
      <c r="AH33" s="187"/>
      <c r="AI33" s="187"/>
      <c r="AJ33" s="187"/>
      <c r="AK33" s="187"/>
      <c r="AL33" s="187"/>
      <c r="AM33" s="187"/>
      <c r="AN33" s="195"/>
      <c r="AX33" s="4"/>
    </row>
    <row r="34" spans="1:50" s="1" customFormat="1" ht="24.95" customHeight="1">
      <c r="A34" s="507"/>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24"/>
      <c r="AH34" s="196"/>
      <c r="AI34" s="196"/>
      <c r="AJ34" s="196"/>
      <c r="AK34" s="196"/>
      <c r="AL34" s="196"/>
      <c r="AM34" s="196"/>
      <c r="AN34" s="25"/>
    </row>
    <row r="35" spans="1:50" s="1" customFormat="1" ht="24.95" customHeight="1">
      <c r="A35" s="491" t="s">
        <v>258</v>
      </c>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24"/>
      <c r="AH35" s="196"/>
      <c r="AI35" s="196"/>
      <c r="AJ35" s="196"/>
      <c r="AK35" s="196"/>
      <c r="AL35" s="196"/>
      <c r="AM35" s="196"/>
      <c r="AN35" s="25"/>
    </row>
    <row r="36" spans="1:50" s="1" customFormat="1" ht="24.95" customHeight="1">
      <c r="A36" s="493"/>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24"/>
      <c r="AH36" s="6"/>
      <c r="AI36" s="6"/>
      <c r="AJ36" s="6"/>
      <c r="AK36" s="6"/>
      <c r="AL36" s="6"/>
      <c r="AM36" s="6"/>
      <c r="AN36" s="25"/>
    </row>
    <row r="37" spans="1:50" s="1" customFormat="1" ht="24.95" customHeight="1">
      <c r="A37" s="493"/>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5"/>
      <c r="AH37" s="6"/>
      <c r="AI37" s="6"/>
      <c r="AJ37" s="6"/>
      <c r="AK37" s="6"/>
      <c r="AL37" s="6"/>
      <c r="AM37" s="6"/>
      <c r="AN37" s="195"/>
      <c r="AQ37" s="7"/>
      <c r="AR37" s="3"/>
    </row>
    <row r="38" spans="1:50" s="1" customFormat="1" ht="24.75" customHeight="1">
      <c r="A38" s="489" t="s">
        <v>259</v>
      </c>
      <c r="B38" s="490"/>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193"/>
      <c r="AH38" s="194"/>
      <c r="AI38" s="194"/>
      <c r="AJ38" s="194"/>
      <c r="AK38" s="194"/>
      <c r="AL38" s="194"/>
      <c r="AM38" s="194"/>
      <c r="AN38" s="195"/>
      <c r="AX38" s="4"/>
    </row>
    <row r="39" spans="1:50" s="1" customFormat="1" ht="24.75" customHeight="1">
      <c r="A39" s="491"/>
      <c r="B39" s="492"/>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193"/>
      <c r="AH39" s="194"/>
      <c r="AI39" s="194"/>
      <c r="AJ39" s="194"/>
      <c r="AK39" s="194"/>
      <c r="AL39" s="194"/>
      <c r="AM39" s="194"/>
      <c r="AN39" s="195"/>
      <c r="AX39" s="4"/>
    </row>
    <row r="40" spans="1:50" s="1" customFormat="1" ht="24.75" customHeight="1">
      <c r="A40" s="491"/>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193"/>
      <c r="AH40" s="194"/>
      <c r="AI40" s="194"/>
      <c r="AJ40" s="194"/>
      <c r="AK40" s="194"/>
      <c r="AL40" s="194"/>
      <c r="AM40" s="194"/>
      <c r="AN40" s="195"/>
      <c r="AX40" s="4"/>
    </row>
    <row r="41" spans="1:50" s="1" customFormat="1" ht="24.95" customHeight="1">
      <c r="A41" s="493"/>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186"/>
      <c r="AH41" s="187"/>
      <c r="AI41" s="187"/>
      <c r="AJ41" s="187"/>
      <c r="AK41" s="187"/>
      <c r="AL41" s="187"/>
      <c r="AM41" s="187"/>
      <c r="AN41" s="195"/>
      <c r="AX41" s="4"/>
    </row>
    <row r="42" spans="1:50" s="1" customFormat="1" ht="24.95" customHeight="1">
      <c r="A42" s="493"/>
      <c r="B42" s="492"/>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6" t="s">
        <v>263</v>
      </c>
      <c r="AH42" s="497"/>
      <c r="AI42" s="497"/>
      <c r="AJ42" s="497"/>
      <c r="AK42" s="497"/>
      <c r="AL42" s="497"/>
      <c r="AM42" s="497"/>
      <c r="AN42" s="498"/>
    </row>
    <row r="43" spans="1:50" s="1" customFormat="1" ht="24.95" customHeight="1">
      <c r="A43" s="493"/>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9" t="s">
        <v>163</v>
      </c>
      <c r="AH43" s="509" t="s">
        <v>360</v>
      </c>
      <c r="AI43" s="509"/>
      <c r="AJ43" s="509"/>
      <c r="AK43" s="509"/>
      <c r="AL43" s="509"/>
      <c r="AM43" s="509"/>
      <c r="AN43" s="511" t="s">
        <v>164</v>
      </c>
    </row>
    <row r="44" spans="1:50" s="1" customFormat="1" ht="24.95" customHeight="1">
      <c r="A44" s="493"/>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9"/>
      <c r="AH44" s="509"/>
      <c r="AI44" s="509"/>
      <c r="AJ44" s="509"/>
      <c r="AK44" s="509"/>
      <c r="AL44" s="509"/>
      <c r="AM44" s="509"/>
      <c r="AN44" s="511"/>
    </row>
    <row r="45" spans="1:50" s="1" customFormat="1" ht="24.95" customHeight="1" thickBot="1">
      <c r="A45" s="494"/>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500"/>
      <c r="AH45" s="510"/>
      <c r="AI45" s="510"/>
      <c r="AJ45" s="510"/>
      <c r="AK45" s="510"/>
      <c r="AL45" s="510"/>
      <c r="AM45" s="510"/>
      <c r="AN45" s="512"/>
      <c r="AQ45" s="7"/>
      <c r="AR45" s="3"/>
    </row>
    <row r="46" spans="1:50" s="1" customFormat="1" ht="24.95" customHeight="1" thickTop="1" thickBot="1">
      <c r="A46" s="534" t="s">
        <v>3</v>
      </c>
      <c r="B46" s="534"/>
      <c r="C46" s="534"/>
      <c r="D46" s="23">
        <v>3</v>
      </c>
      <c r="E46" s="11" t="s">
        <v>2</v>
      </c>
      <c r="F46" s="23">
        <v>10</v>
      </c>
      <c r="G46" s="11" t="s">
        <v>1</v>
      </c>
      <c r="H46" s="23">
        <v>18</v>
      </c>
      <c r="I46" s="11" t="s">
        <v>0</v>
      </c>
      <c r="J46" s="11"/>
      <c r="K46" s="11"/>
      <c r="L46" s="535" t="s">
        <v>6</v>
      </c>
      <c r="M46" s="535"/>
      <c r="N46" s="535"/>
      <c r="O46" s="535"/>
      <c r="P46" s="535"/>
      <c r="Q46" s="535"/>
      <c r="R46" s="535"/>
      <c r="S46" s="535" t="s">
        <v>42</v>
      </c>
      <c r="T46" s="535"/>
      <c r="U46" s="535"/>
      <c r="V46" s="535"/>
      <c r="W46" s="11"/>
      <c r="X46" s="11" t="s">
        <v>43</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165</v>
      </c>
      <c r="L47" s="535" t="s">
        <v>6</v>
      </c>
      <c r="M47" s="535"/>
      <c r="N47" s="535"/>
      <c r="O47" s="535"/>
      <c r="P47" s="535"/>
      <c r="Q47" s="535"/>
      <c r="R47" s="535"/>
      <c r="S47" s="11" t="s">
        <v>166</v>
      </c>
      <c r="T47" s="535" t="s">
        <v>62</v>
      </c>
      <c r="U47" s="535"/>
      <c r="V47" s="535"/>
      <c r="W47" s="535"/>
      <c r="X47" s="535"/>
      <c r="Y47" s="535"/>
      <c r="Z47" s="535"/>
      <c r="AA47" s="11"/>
      <c r="AB47" s="11"/>
      <c r="AC47" s="11"/>
      <c r="AD47" s="11"/>
      <c r="AE47" s="11"/>
      <c r="AF47" s="11"/>
      <c r="AG47" s="11"/>
      <c r="AH47" s="11"/>
      <c r="AI47" s="11"/>
      <c r="AJ47" s="11"/>
      <c r="AK47" s="11"/>
      <c r="AL47" s="11"/>
      <c r="AM47" s="11"/>
      <c r="AN47" s="11"/>
    </row>
    <row r="48" spans="1:50" s="1" customFormat="1" ht="24.95" customHeight="1">
      <c r="A48" s="533" t="s">
        <v>276</v>
      </c>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row>
    <row r="49" spans="1:40" s="1" customFormat="1" ht="24.95" customHeight="1">
      <c r="A49" s="533"/>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row>
    <row r="50" spans="1:40" s="1" customFormat="1" ht="24.95" customHeight="1">
      <c r="A50" s="533"/>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row>
    <row r="51" spans="1:40" s="1" customFormat="1" ht="24.95" customHeight="1">
      <c r="A51" s="533"/>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row>
    <row r="52" spans="1:40" s="1" customFormat="1" ht="24.95" customHeight="1">
      <c r="A52" s="533"/>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row>
    <row r="53" spans="1:40" s="1" customFormat="1" ht="24.95" customHeight="1">
      <c r="A53" s="533"/>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row>
    <row r="54" spans="1:40" s="1" customFormat="1" ht="24.95" customHeight="1">
      <c r="A54" s="533"/>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534" t="s">
        <v>36</v>
      </c>
      <c r="C56" s="534"/>
      <c r="D56" s="534"/>
      <c r="E56" s="534"/>
      <c r="F56" s="31"/>
      <c r="G56" s="534" t="s">
        <v>21</v>
      </c>
      <c r="H56" s="534"/>
      <c r="I56" s="548" t="str">
        <f>IF('新特小第1号（支給申請書）'!E11="","",'新特小第1号（支給申請書）'!E11)</f>
        <v>大阪府大阪市中央区南船場三丁目5番27号　アルファ心斎橋301号</v>
      </c>
      <c r="J56" s="548"/>
      <c r="K56" s="548"/>
      <c r="L56" s="548"/>
      <c r="M56" s="548"/>
      <c r="N56" s="548"/>
      <c r="O56" s="548"/>
      <c r="P56" s="548"/>
      <c r="Q56" s="548"/>
      <c r="R56" s="548"/>
      <c r="S56" s="548"/>
      <c r="T56" s="548"/>
      <c r="U56" s="548"/>
      <c r="V56" s="548"/>
      <c r="W56" s="548"/>
      <c r="X56" s="548"/>
      <c r="Y56" s="548"/>
      <c r="Z56" s="548"/>
      <c r="AA56" s="548"/>
      <c r="AB56" s="534" t="s">
        <v>4</v>
      </c>
      <c r="AC56" s="534"/>
      <c r="AD56" s="534"/>
      <c r="AE56" s="534"/>
      <c r="AF56" s="549" t="str">
        <f>IF('新特小第1号（支給申請書）'!Y13="","",'新特小第1号（支給申請書）'!Y13)</f>
        <v>090</v>
      </c>
      <c r="AG56" s="549"/>
      <c r="AH56" s="32" t="s">
        <v>167</v>
      </c>
      <c r="AI56" s="549" t="str">
        <f>IF('新特小第1号（支給申請書）'!AC13="","",'新特小第1号（支給申請書）'!AC13)</f>
        <v>1132</v>
      </c>
      <c r="AJ56" s="549"/>
      <c r="AK56" s="549"/>
      <c r="AL56" s="32" t="s">
        <v>168</v>
      </c>
      <c r="AM56" s="549" t="str">
        <f>IF('新特小第1号（支給申請書）'!AG13="","",'新特小第1号（支給申請書）'!AG13)</f>
        <v>2047</v>
      </c>
      <c r="AN56" s="549"/>
    </row>
    <row r="57" spans="1:40" s="1" customFormat="1" ht="24.95" customHeight="1" thickBot="1">
      <c r="A57" s="31"/>
      <c r="B57" s="31"/>
      <c r="C57" s="31"/>
      <c r="D57" s="31"/>
      <c r="E57" s="31"/>
      <c r="F57" s="31"/>
      <c r="G57" s="534" t="s">
        <v>18</v>
      </c>
      <c r="H57" s="534"/>
      <c r="I57" s="558" t="str">
        <f>IF('新特小第1号（支給申請書）'!J8="","",'新特小第1号（支給申請書）'!J8)</f>
        <v>株式会社プラスミュージック</v>
      </c>
      <c r="J57" s="558"/>
      <c r="K57" s="558"/>
      <c r="L57" s="558"/>
      <c r="M57" s="558"/>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31"/>
      <c r="AL57" s="31"/>
      <c r="AM57" s="31"/>
      <c r="AN57" s="31"/>
    </row>
    <row r="58" spans="1:40" s="1" customFormat="1" ht="24.95" customHeight="1" thickTop="1" thickBot="1">
      <c r="A58" s="31"/>
      <c r="B58" s="31"/>
      <c r="C58" s="31"/>
      <c r="D58" s="31"/>
      <c r="E58" s="31"/>
      <c r="F58" s="31"/>
      <c r="G58" s="10"/>
      <c r="H58" s="31"/>
      <c r="I58" s="11" t="s">
        <v>40</v>
      </c>
      <c r="J58" s="31"/>
      <c r="K58" s="31"/>
      <c r="L58" s="31"/>
      <c r="M58" s="31"/>
      <c r="N58" s="551" t="s">
        <v>361</v>
      </c>
      <c r="O58" s="552"/>
      <c r="P58" s="552"/>
      <c r="Q58" s="552"/>
      <c r="R58" s="552"/>
      <c r="S58" s="552"/>
      <c r="T58" s="552"/>
      <c r="U58" s="552"/>
      <c r="V58" s="552"/>
      <c r="W58" s="552"/>
      <c r="X58" s="552"/>
      <c r="Y58" s="552"/>
      <c r="Z58" s="552"/>
      <c r="AA58" s="552"/>
      <c r="AB58" s="552"/>
      <c r="AC58" s="552"/>
      <c r="AD58" s="552"/>
      <c r="AE58" s="552"/>
      <c r="AF58" s="552"/>
      <c r="AG58" s="552"/>
      <c r="AH58" s="552"/>
      <c r="AI58" s="552"/>
      <c r="AJ58" s="553"/>
      <c r="AK58" s="31"/>
      <c r="AL58" s="31"/>
      <c r="AM58" s="31"/>
      <c r="AN58" s="31"/>
    </row>
    <row r="59" spans="1:40" s="1" customFormat="1" ht="24.95" customHeight="1" thickTop="1">
      <c r="A59" s="11"/>
      <c r="B59" s="11"/>
      <c r="C59" s="11"/>
      <c r="D59" s="11"/>
      <c r="E59" s="11"/>
      <c r="F59" s="11"/>
      <c r="G59" s="535" t="s">
        <v>19</v>
      </c>
      <c r="H59" s="535"/>
      <c r="I59" s="560" t="str">
        <f>IF('新特小第1号（支給申請書）'!J9="","",'新特小第1号（支給申請書）'!J9)</f>
        <v>代表取締役　稲岡　大治</v>
      </c>
      <c r="J59" s="560"/>
      <c r="K59" s="560"/>
      <c r="L59" s="560"/>
      <c r="M59" s="560"/>
      <c r="N59" s="560"/>
      <c r="O59" s="560"/>
      <c r="P59" s="560"/>
      <c r="Q59" s="560"/>
      <c r="R59" s="560"/>
      <c r="S59" s="560"/>
      <c r="T59" s="560"/>
      <c r="U59" s="560"/>
      <c r="V59" s="560"/>
      <c r="W59" s="560"/>
      <c r="X59" s="560"/>
      <c r="Y59" s="560"/>
      <c r="Z59" s="560"/>
      <c r="AA59" s="560"/>
      <c r="AB59" s="560"/>
      <c r="AC59" s="560"/>
      <c r="AD59" s="562"/>
      <c r="AE59" s="562"/>
      <c r="AF59" s="562"/>
      <c r="AG59" s="562"/>
      <c r="AH59" s="562"/>
      <c r="AI59" s="562"/>
      <c r="AJ59" s="562"/>
      <c r="AK59" s="11"/>
      <c r="AL59" s="11"/>
      <c r="AM59" s="563"/>
      <c r="AN59" s="563"/>
    </row>
    <row r="60" spans="1:40" s="1" customFormat="1" ht="24.95" customHeight="1" thickBot="1">
      <c r="A60" s="11"/>
      <c r="B60" s="11"/>
      <c r="C60" s="11"/>
      <c r="D60" s="11"/>
      <c r="E60" s="11"/>
      <c r="F60" s="11"/>
      <c r="G60" s="11"/>
      <c r="H60" s="11"/>
      <c r="I60" s="560"/>
      <c r="J60" s="560"/>
      <c r="K60" s="560"/>
      <c r="L60" s="560"/>
      <c r="M60" s="560"/>
      <c r="N60" s="560"/>
      <c r="O60" s="560"/>
      <c r="P60" s="561"/>
      <c r="Q60" s="561"/>
      <c r="R60" s="561"/>
      <c r="S60" s="561"/>
      <c r="T60" s="561"/>
      <c r="U60" s="561"/>
      <c r="V60" s="561"/>
      <c r="W60" s="561"/>
      <c r="X60" s="561"/>
      <c r="Y60" s="561"/>
      <c r="Z60" s="561"/>
      <c r="AA60" s="561"/>
      <c r="AB60" s="561"/>
      <c r="AC60" s="561"/>
      <c r="AD60" s="562"/>
      <c r="AE60" s="562"/>
      <c r="AF60" s="562"/>
      <c r="AG60" s="562"/>
      <c r="AH60" s="562"/>
      <c r="AI60" s="562"/>
      <c r="AJ60" s="562"/>
      <c r="AK60" s="11"/>
      <c r="AL60" s="11"/>
      <c r="AM60" s="563"/>
      <c r="AN60" s="563"/>
    </row>
    <row r="61" spans="1:40" s="1" customFormat="1" ht="24.95" customHeight="1" thickTop="1" thickBot="1">
      <c r="A61" s="11"/>
      <c r="B61" s="550" t="s">
        <v>45</v>
      </c>
      <c r="C61" s="550"/>
      <c r="D61" s="550"/>
      <c r="E61" s="550"/>
      <c r="F61" s="550"/>
      <c r="G61" s="550"/>
      <c r="H61" s="550"/>
      <c r="I61" s="379" t="s">
        <v>362</v>
      </c>
      <c r="J61" s="564"/>
      <c r="K61" s="554">
        <v>55</v>
      </c>
      <c r="L61" s="555"/>
      <c r="M61" s="15" t="s">
        <v>172</v>
      </c>
      <c r="N61" s="554">
        <v>5</v>
      </c>
      <c r="O61" s="555"/>
      <c r="P61" s="15" t="s">
        <v>173</v>
      </c>
      <c r="Q61" s="554">
        <v>20</v>
      </c>
      <c r="R61" s="555"/>
      <c r="S61" s="15" t="s">
        <v>174</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556" t="s">
        <v>44</v>
      </c>
      <c r="B62" s="556"/>
      <c r="C62" s="556"/>
      <c r="D62" s="556"/>
      <c r="E62" s="556"/>
      <c r="F62" s="556"/>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556"/>
      <c r="B63" s="556"/>
      <c r="C63" s="556"/>
      <c r="D63" s="556"/>
      <c r="E63" s="556"/>
      <c r="F63" s="556"/>
      <c r="G63" s="534" t="s">
        <v>21</v>
      </c>
      <c r="H63" s="534"/>
      <c r="I63" s="557" t="str">
        <f>IF('新特小第1号（支給申請書）'!V58="","",'新特小第1号（支給申請書）'!V58)</f>
        <v/>
      </c>
      <c r="J63" s="557"/>
      <c r="K63" s="557"/>
      <c r="L63" s="557"/>
      <c r="M63" s="557"/>
      <c r="N63" s="557"/>
      <c r="O63" s="557"/>
      <c r="P63" s="557"/>
      <c r="Q63" s="557"/>
      <c r="R63" s="557"/>
      <c r="S63" s="557"/>
      <c r="T63" s="557"/>
      <c r="U63" s="557"/>
      <c r="V63" s="557"/>
      <c r="W63" s="557"/>
      <c r="X63" s="557"/>
      <c r="Y63" s="557"/>
      <c r="Z63" s="557"/>
      <c r="AA63" s="557"/>
      <c r="AB63" s="534" t="s">
        <v>4</v>
      </c>
      <c r="AC63" s="534"/>
      <c r="AD63" s="534"/>
      <c r="AE63" s="534"/>
      <c r="AF63" s="565"/>
      <c r="AG63" s="565"/>
      <c r="AH63" s="13" t="s">
        <v>167</v>
      </c>
      <c r="AI63" s="565"/>
      <c r="AJ63" s="565"/>
      <c r="AK63" s="565"/>
      <c r="AL63" s="13" t="s">
        <v>168</v>
      </c>
      <c r="AM63" s="565"/>
      <c r="AN63" s="565"/>
    </row>
    <row r="64" spans="1:40" s="1" customFormat="1" ht="24.95" customHeight="1">
      <c r="A64" s="556"/>
      <c r="B64" s="556"/>
      <c r="C64" s="556"/>
      <c r="D64" s="556"/>
      <c r="E64" s="556"/>
      <c r="F64" s="556"/>
      <c r="G64" s="534" t="s">
        <v>18</v>
      </c>
      <c r="H64" s="534"/>
      <c r="I64" s="557" t="str">
        <f>IF('新特小第1号（支給申請書）'!M59="","",'新特小第1号（支給申請書）'!M59)</f>
        <v/>
      </c>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31"/>
      <c r="AL64" s="31"/>
      <c r="AM64" s="31"/>
      <c r="AN64" s="31"/>
    </row>
    <row r="65" spans="1:40" s="1" customFormat="1" ht="24.95" customHeight="1">
      <c r="A65" s="556"/>
      <c r="B65" s="556"/>
      <c r="C65" s="556"/>
      <c r="D65" s="556"/>
      <c r="E65" s="556"/>
      <c r="F65" s="556"/>
      <c r="G65" s="535" t="s">
        <v>19</v>
      </c>
      <c r="H65" s="535"/>
      <c r="I65" s="566" t="str">
        <f>IF('新特小第1号（支給申請書）'!M60="","",'新特小第1号（支給申請書）'!M60)</f>
        <v/>
      </c>
      <c r="J65" s="566"/>
      <c r="K65" s="566"/>
      <c r="L65" s="566"/>
      <c r="M65" s="566"/>
      <c r="N65" s="566"/>
      <c r="O65" s="566"/>
      <c r="P65" s="566"/>
      <c r="Q65" s="566"/>
      <c r="R65" s="566"/>
      <c r="S65" s="566"/>
      <c r="T65" s="566"/>
      <c r="U65" s="566"/>
      <c r="V65" s="566"/>
      <c r="W65" s="566"/>
      <c r="X65" s="566"/>
      <c r="Y65" s="566"/>
      <c r="Z65" s="566"/>
      <c r="AA65" s="566"/>
      <c r="AB65" s="566"/>
      <c r="AC65" s="566"/>
      <c r="AD65" s="562"/>
      <c r="AE65" s="562"/>
      <c r="AF65" s="562"/>
      <c r="AG65" s="562"/>
      <c r="AH65" s="562"/>
      <c r="AI65" s="562"/>
      <c r="AJ65" s="562"/>
      <c r="AK65" s="11"/>
      <c r="AL65" s="11"/>
      <c r="AM65" s="563"/>
      <c r="AN65" s="563"/>
    </row>
    <row r="66" spans="1:40" s="1" customFormat="1" ht="24.95" customHeight="1">
      <c r="A66" s="556"/>
      <c r="B66" s="556"/>
      <c r="C66" s="556"/>
      <c r="D66" s="556"/>
      <c r="E66" s="556"/>
      <c r="F66" s="556"/>
      <c r="G66" s="11"/>
      <c r="H66" s="11"/>
      <c r="I66" s="567"/>
      <c r="J66" s="567"/>
      <c r="K66" s="567"/>
      <c r="L66" s="567"/>
      <c r="M66" s="567"/>
      <c r="N66" s="567"/>
      <c r="O66" s="567"/>
      <c r="P66" s="567"/>
      <c r="Q66" s="567"/>
      <c r="R66" s="567"/>
      <c r="S66" s="567"/>
      <c r="T66" s="567"/>
      <c r="U66" s="567"/>
      <c r="V66" s="567"/>
      <c r="W66" s="567"/>
      <c r="X66" s="567"/>
      <c r="Y66" s="567"/>
      <c r="Z66" s="567"/>
      <c r="AA66" s="567"/>
      <c r="AB66" s="567"/>
      <c r="AC66" s="567"/>
      <c r="AD66" s="562"/>
      <c r="AE66" s="562"/>
      <c r="AF66" s="562"/>
      <c r="AG66" s="562"/>
      <c r="AH66" s="562"/>
      <c r="AI66" s="562"/>
      <c r="AJ66" s="562"/>
      <c r="AK66" s="11"/>
      <c r="AL66" s="11"/>
      <c r="AM66" s="563"/>
      <c r="AN66" s="563"/>
    </row>
    <row r="67" spans="1:40" s="1" customFormat="1" ht="24.95" customHeight="1">
      <c r="A67" s="573" t="s">
        <v>290</v>
      </c>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row>
    <row r="68" spans="1:40" s="1" customFormat="1" ht="24.95" customHeight="1">
      <c r="A68" s="573"/>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row>
    <row r="69" spans="1:40" s="1" customFormat="1" ht="24.95" customHeight="1">
      <c r="A69" s="573"/>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row>
    <row r="70" spans="1:40" s="1" customFormat="1" ht="18" customHeight="1">
      <c r="A70" s="574" t="s">
        <v>169</v>
      </c>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row>
    <row r="71" spans="1:40" s="1" customFormat="1" ht="23.25" customHeight="1">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row>
    <row r="72" spans="1:40" s="1" customFormat="1" ht="24.95" customHeight="1">
      <c r="A72" s="575" t="s">
        <v>211</v>
      </c>
      <c r="B72" s="575"/>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row>
    <row r="73" spans="1:40" s="1" customFormat="1" ht="24.95" customHeight="1">
      <c r="A73" s="575"/>
      <c r="B73" s="575"/>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row>
    <row r="74" spans="1:40" s="1" customFormat="1" ht="24.95" customHeight="1">
      <c r="A74" s="575"/>
      <c r="B74" s="575"/>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row>
    <row r="75" spans="1:40" s="1" customFormat="1" ht="24.95" customHeight="1">
      <c r="A75" s="575"/>
      <c r="B75" s="575"/>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row>
    <row r="76" spans="1:40" s="1" customFormat="1" ht="24.95" customHeight="1">
      <c r="A76" s="575"/>
      <c r="B76" s="575"/>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row>
    <row r="77" spans="1:40" s="1" customFormat="1" ht="24.95" customHeight="1">
      <c r="A77" s="575"/>
      <c r="B77" s="575"/>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row>
    <row r="78" spans="1:40" s="1" customFormat="1" ht="24.95" customHeight="1">
      <c r="A78" s="575"/>
      <c r="B78" s="575"/>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row>
    <row r="79" spans="1:40" s="1" customFormat="1" ht="18.75" customHeight="1">
      <c r="A79" s="575"/>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row>
    <row r="80" spans="1:40" s="1" customFormat="1" ht="24.95" customHeight="1">
      <c r="A80" s="574" t="s">
        <v>44</v>
      </c>
      <c r="B80" s="574"/>
      <c r="C80" s="574"/>
      <c r="D80" s="574"/>
      <c r="E80" s="574"/>
      <c r="F80" s="574"/>
      <c r="G80" s="534" t="s">
        <v>21</v>
      </c>
      <c r="H80" s="534"/>
      <c r="I80" s="557" t="str">
        <f>IF('新特小第1号（支給申請書）'!V58="","",'新特小第1号（支給申請書）'!V58)</f>
        <v/>
      </c>
      <c r="J80" s="557"/>
      <c r="K80" s="557"/>
      <c r="L80" s="557"/>
      <c r="M80" s="557"/>
      <c r="N80" s="557"/>
      <c r="O80" s="557"/>
      <c r="P80" s="557"/>
      <c r="Q80" s="557"/>
      <c r="R80" s="557"/>
      <c r="S80" s="557"/>
      <c r="T80" s="557"/>
      <c r="U80" s="557"/>
      <c r="V80" s="557"/>
      <c r="W80" s="557"/>
      <c r="X80" s="557"/>
      <c r="Y80" s="557"/>
      <c r="Z80" s="557"/>
      <c r="AA80" s="557"/>
      <c r="AB80" s="534" t="s">
        <v>4</v>
      </c>
      <c r="AC80" s="534"/>
      <c r="AD80" s="534"/>
      <c r="AE80" s="534"/>
      <c r="AF80" s="576" t="str">
        <f>IF(AF63="","",AF63)</f>
        <v/>
      </c>
      <c r="AG80" s="576"/>
      <c r="AH80" s="13" t="s">
        <v>170</v>
      </c>
      <c r="AI80" s="576" t="str">
        <f>IF(AI63="","",AI63)</f>
        <v/>
      </c>
      <c r="AJ80" s="576"/>
      <c r="AK80" s="576"/>
      <c r="AL80" s="13" t="s">
        <v>167</v>
      </c>
      <c r="AM80" s="576" t="str">
        <f>IF(AM63="","",AM63)</f>
        <v/>
      </c>
      <c r="AN80" s="576"/>
    </row>
    <row r="81" spans="1:40" s="1" customFormat="1" ht="24.95" customHeight="1">
      <c r="A81" s="574"/>
      <c r="B81" s="574"/>
      <c r="C81" s="574"/>
      <c r="D81" s="574"/>
      <c r="E81" s="574"/>
      <c r="F81" s="574"/>
      <c r="G81" s="534" t="s">
        <v>18</v>
      </c>
      <c r="H81" s="534"/>
      <c r="I81" s="557" t="str">
        <f>IF('新特小第1号（支給申請書）'!M59="","",'新特小第1号（支給申請書）'!M59)</f>
        <v/>
      </c>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31"/>
      <c r="AL81" s="31"/>
      <c r="AM81" s="31"/>
      <c r="AN81" s="31"/>
    </row>
    <row r="82" spans="1:40" s="1" customFormat="1" ht="24.75" customHeight="1">
      <c r="A82" s="574"/>
      <c r="B82" s="574"/>
      <c r="C82" s="574"/>
      <c r="D82" s="574"/>
      <c r="E82" s="574"/>
      <c r="F82" s="574"/>
      <c r="G82" s="535" t="s">
        <v>19</v>
      </c>
      <c r="H82" s="535"/>
      <c r="I82" s="566" t="str">
        <f>IF('新特小第1号（支給申請書）'!M60="","",'新特小第1号（支給申請書）'!M60)</f>
        <v/>
      </c>
      <c r="J82" s="566"/>
      <c r="K82" s="566"/>
      <c r="L82" s="566"/>
      <c r="M82" s="566"/>
      <c r="N82" s="566"/>
      <c r="O82" s="566"/>
      <c r="P82" s="566"/>
      <c r="Q82" s="566"/>
      <c r="R82" s="566"/>
      <c r="S82" s="566"/>
      <c r="T82" s="566"/>
      <c r="U82" s="566"/>
      <c r="V82" s="566"/>
      <c r="W82" s="566"/>
      <c r="X82" s="566"/>
      <c r="Y82" s="566"/>
      <c r="Z82" s="566"/>
      <c r="AA82" s="566"/>
      <c r="AB82" s="566"/>
      <c r="AC82" s="566"/>
      <c r="AD82" s="562"/>
      <c r="AE82" s="562"/>
      <c r="AF82" s="562"/>
      <c r="AG82" s="562"/>
      <c r="AH82" s="562"/>
      <c r="AI82" s="562"/>
      <c r="AJ82" s="562"/>
      <c r="AK82" s="11"/>
      <c r="AL82" s="11"/>
      <c r="AM82" s="563"/>
      <c r="AN82" s="563"/>
    </row>
    <row r="83" spans="1:40" s="1" customFormat="1" ht="10.5" customHeight="1">
      <c r="A83" s="574"/>
      <c r="B83" s="574"/>
      <c r="C83" s="574"/>
      <c r="D83" s="574"/>
      <c r="E83" s="574"/>
      <c r="F83" s="574"/>
      <c r="G83" s="11"/>
      <c r="H83" s="11"/>
      <c r="I83" s="567"/>
      <c r="J83" s="567"/>
      <c r="K83" s="567"/>
      <c r="L83" s="567"/>
      <c r="M83" s="567"/>
      <c r="N83" s="567"/>
      <c r="O83" s="567"/>
      <c r="P83" s="567"/>
      <c r="Q83" s="567"/>
      <c r="R83" s="567"/>
      <c r="S83" s="567"/>
      <c r="T83" s="567"/>
      <c r="U83" s="567"/>
      <c r="V83" s="567"/>
      <c r="W83" s="567"/>
      <c r="X83" s="567"/>
      <c r="Y83" s="567"/>
      <c r="Z83" s="567"/>
      <c r="AA83" s="567"/>
      <c r="AB83" s="567"/>
      <c r="AC83" s="567"/>
      <c r="AD83" s="562"/>
      <c r="AE83" s="562"/>
      <c r="AF83" s="562"/>
      <c r="AG83" s="562"/>
      <c r="AH83" s="562"/>
      <c r="AI83" s="562"/>
      <c r="AJ83" s="562"/>
      <c r="AK83" s="11"/>
      <c r="AL83" s="11"/>
      <c r="AM83" s="563"/>
      <c r="AN83" s="563"/>
    </row>
    <row r="84" spans="1:40">
      <c r="A84" s="570" t="s">
        <v>291</v>
      </c>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row>
    <row r="85" spans="1:40" ht="21.75" customHeight="1">
      <c r="A85" s="571" t="s">
        <v>171</v>
      </c>
      <c r="B85" s="572"/>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2"/>
      <c r="AL85" s="572"/>
      <c r="AM85" s="572"/>
      <c r="AN85" s="572"/>
    </row>
    <row r="86" spans="1:40" ht="18.75" customHeight="1">
      <c r="A86" s="569" t="s">
        <v>277</v>
      </c>
      <c r="B86" s="569"/>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row>
    <row r="87" spans="1:40">
      <c r="A87" s="569"/>
      <c r="B87" s="569"/>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row>
    <row r="88" spans="1:40">
      <c r="A88" s="569"/>
      <c r="B88" s="569"/>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row>
    <row r="89" spans="1:40">
      <c r="A89" s="569"/>
      <c r="B89" s="569"/>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row>
    <row r="90" spans="1:40">
      <c r="A90" s="569"/>
      <c r="B90" s="569"/>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row>
    <row r="91" spans="1:40">
      <c r="A91" s="569"/>
      <c r="B91" s="569"/>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row>
    <row r="92" spans="1:40">
      <c r="A92" s="569"/>
      <c r="B92" s="569"/>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row>
    <row r="93" spans="1:40">
      <c r="A93" s="569"/>
      <c r="B93" s="569"/>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row>
    <row r="94" spans="1:40">
      <c r="A94" s="569"/>
      <c r="B94" s="569"/>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c r="AL94" s="569"/>
      <c r="AM94" s="569"/>
      <c r="AN94" s="569"/>
    </row>
    <row r="95" spans="1:40">
      <c r="A95" s="569"/>
      <c r="B95" s="569"/>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c r="AL95" s="569"/>
      <c r="AM95" s="569"/>
      <c r="AN95" s="569"/>
    </row>
    <row r="96" spans="1:40">
      <c r="A96" s="569"/>
      <c r="B96" s="569"/>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row>
    <row r="97" spans="1:40">
      <c r="A97" s="569"/>
      <c r="B97" s="569"/>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69"/>
      <c r="AL97" s="569"/>
      <c r="AM97" s="569"/>
      <c r="AN97" s="569"/>
    </row>
    <row r="98" spans="1:40">
      <c r="A98" s="569"/>
      <c r="B98" s="569"/>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row>
    <row r="99" spans="1:40">
      <c r="A99" s="569"/>
      <c r="B99" s="569"/>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row>
    <row r="100" spans="1:40">
      <c r="A100" s="569"/>
      <c r="B100" s="569"/>
      <c r="C100" s="569"/>
      <c r="D100" s="569"/>
      <c r="E100" s="569"/>
      <c r="F100" s="569"/>
      <c r="G100" s="569"/>
      <c r="H100" s="569"/>
      <c r="I100" s="569"/>
      <c r="J100" s="569"/>
      <c r="K100" s="569"/>
      <c r="L100" s="569"/>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row>
    <row r="101" spans="1:40">
      <c r="A101" s="569"/>
      <c r="B101" s="569"/>
      <c r="C101" s="569"/>
      <c r="D101" s="569"/>
      <c r="E101" s="569"/>
      <c r="F101" s="569"/>
      <c r="G101" s="569"/>
      <c r="H101" s="569"/>
      <c r="I101" s="569"/>
      <c r="J101" s="569"/>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569"/>
      <c r="AM101" s="569"/>
      <c r="AN101" s="569"/>
    </row>
    <row r="102" spans="1:40">
      <c r="A102" s="569"/>
      <c r="B102" s="569"/>
      <c r="C102" s="569"/>
      <c r="D102" s="569"/>
      <c r="E102" s="569"/>
      <c r="F102" s="569"/>
      <c r="G102" s="569"/>
      <c r="H102" s="569"/>
      <c r="I102" s="569"/>
      <c r="J102" s="569"/>
      <c r="K102" s="569"/>
      <c r="L102" s="569"/>
      <c r="M102" s="569"/>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K102" s="569"/>
      <c r="AL102" s="569"/>
      <c r="AM102" s="569"/>
      <c r="AN102" s="569"/>
    </row>
    <row r="103" spans="1:40">
      <c r="A103" s="569"/>
      <c r="B103" s="569"/>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69"/>
      <c r="AL103" s="569"/>
      <c r="AM103" s="569"/>
      <c r="AN103" s="569"/>
    </row>
    <row r="104" spans="1:40">
      <c r="A104" s="569"/>
      <c r="B104" s="569"/>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row>
    <row r="105" spans="1:40">
      <c r="A105" s="569"/>
      <c r="B105" s="569"/>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row>
    <row r="106" spans="1:40" ht="15" customHeight="1">
      <c r="A106" s="569"/>
      <c r="B106" s="569"/>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69"/>
      <c r="AL106" s="569"/>
      <c r="AM106" s="569"/>
      <c r="AN106" s="569"/>
    </row>
    <row r="107" spans="1:40" ht="18.75" customHeight="1">
      <c r="A107" s="569" t="s">
        <v>300</v>
      </c>
      <c r="B107" s="569"/>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69"/>
      <c r="AL107" s="569"/>
      <c r="AM107" s="569"/>
      <c r="AN107" s="569"/>
    </row>
    <row r="108" spans="1:40">
      <c r="A108" s="569"/>
      <c r="B108" s="569"/>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69"/>
      <c r="AL108" s="569"/>
      <c r="AM108" s="569"/>
      <c r="AN108" s="569"/>
    </row>
    <row r="109" spans="1:40">
      <c r="A109" s="569"/>
      <c r="B109" s="569"/>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69"/>
      <c r="AL109" s="569"/>
      <c r="AM109" s="569"/>
      <c r="AN109" s="569"/>
    </row>
    <row r="110" spans="1:40">
      <c r="A110" s="569"/>
      <c r="B110" s="569"/>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69"/>
      <c r="AN110" s="569"/>
    </row>
    <row r="111" spans="1:40">
      <c r="A111" s="569"/>
      <c r="B111" s="569"/>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69"/>
      <c r="AL111" s="569"/>
      <c r="AM111" s="569"/>
      <c r="AN111" s="569"/>
    </row>
    <row r="112" spans="1:40">
      <c r="A112" s="569"/>
      <c r="B112" s="569"/>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c r="AL112" s="569"/>
      <c r="AM112" s="569"/>
      <c r="AN112" s="569"/>
    </row>
    <row r="113" spans="1:40">
      <c r="A113" s="569"/>
      <c r="B113" s="569"/>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69"/>
      <c r="AL113" s="569"/>
      <c r="AM113" s="569"/>
      <c r="AN113" s="569"/>
    </row>
    <row r="114" spans="1:40">
      <c r="A114" s="569"/>
      <c r="B114" s="569"/>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69"/>
      <c r="AL114" s="569"/>
      <c r="AM114" s="569"/>
      <c r="AN114" s="569"/>
    </row>
    <row r="115" spans="1:40">
      <c r="A115" s="569"/>
      <c r="B115" s="569"/>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row>
    <row r="116" spans="1:40">
      <c r="A116" s="569"/>
      <c r="B116" s="569"/>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69"/>
      <c r="AL116" s="569"/>
      <c r="AM116" s="569"/>
      <c r="AN116" s="569"/>
    </row>
    <row r="117" spans="1:40" ht="21" customHeight="1">
      <c r="A117" s="569"/>
      <c r="B117" s="569"/>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69"/>
      <c r="AL117" s="569"/>
      <c r="AM117" s="569"/>
      <c r="AN117" s="569"/>
    </row>
    <row r="118" spans="1:40" ht="18.75" customHeight="1">
      <c r="A118" s="569" t="s">
        <v>260</v>
      </c>
      <c r="B118" s="569"/>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69"/>
      <c r="AL118" s="569"/>
      <c r="AM118" s="569"/>
      <c r="AN118" s="569"/>
    </row>
    <row r="119" spans="1:40" ht="18.75" customHeight="1">
      <c r="A119" s="569"/>
      <c r="B119" s="569"/>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69"/>
      <c r="AL119" s="569"/>
      <c r="AM119" s="569"/>
      <c r="AN119" s="569"/>
    </row>
    <row r="120" spans="1:40" ht="18.75" customHeight="1">
      <c r="A120" s="569"/>
      <c r="B120" s="569"/>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row>
    <row r="121" spans="1:40" ht="18.75" customHeight="1">
      <c r="A121" s="569"/>
      <c r="B121" s="569"/>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row>
    <row r="122" spans="1:40" ht="18.75" customHeight="1">
      <c r="A122" s="569"/>
      <c r="B122" s="569"/>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569"/>
      <c r="AM122" s="569"/>
      <c r="AN122" s="569"/>
    </row>
    <row r="123" spans="1:40" ht="18.75" customHeight="1">
      <c r="A123" s="569"/>
      <c r="B123" s="569"/>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row>
    <row r="124" spans="1:40" ht="18.75" customHeight="1">
      <c r="A124" s="569"/>
      <c r="B124" s="569"/>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69"/>
      <c r="AL124" s="569"/>
      <c r="AM124" s="569"/>
      <c r="AN124" s="569"/>
    </row>
    <row r="125" spans="1:40" ht="18.75" customHeight="1">
      <c r="A125" s="569"/>
      <c r="B125" s="569"/>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69"/>
      <c r="AL125" s="569"/>
      <c r="AM125" s="569"/>
      <c r="AN125" s="569"/>
    </row>
    <row r="126" spans="1:40">
      <c r="A126" s="569"/>
      <c r="B126" s="569"/>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row>
    <row r="127" spans="1:40">
      <c r="A127" s="569"/>
      <c r="B127" s="569"/>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69"/>
      <c r="AL127" s="569"/>
      <c r="AM127" s="569"/>
      <c r="AN127" s="569"/>
    </row>
    <row r="128" spans="1:40">
      <c r="A128" s="569"/>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row>
    <row r="129" spans="1:40">
      <c r="A129" s="569"/>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row>
    <row r="130" spans="1:40">
      <c r="A130" s="569"/>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row>
    <row r="131" spans="1:40" ht="8.25" customHeight="1">
      <c r="A131" s="569"/>
      <c r="B131" s="569"/>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row>
    <row r="132" spans="1:40" ht="21" customHeight="1">
      <c r="A132" s="569" t="s">
        <v>261</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row>
    <row r="133" spans="1:40">
      <c r="A133" s="569"/>
      <c r="B133" s="569"/>
      <c r="C133" s="569"/>
      <c r="D133" s="569"/>
      <c r="E133" s="569"/>
      <c r="F133" s="569"/>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row>
    <row r="134" spans="1:40">
      <c r="A134" s="569"/>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row>
    <row r="135" spans="1:40" ht="24.75" customHeight="1">
      <c r="A135" s="569"/>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row>
    <row r="136" spans="1:40" ht="18.75" customHeight="1">
      <c r="A136" s="569"/>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row>
    <row r="137" spans="1:40" ht="18.75" customHeight="1">
      <c r="A137" s="569"/>
      <c r="B137" s="569"/>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69"/>
      <c r="AL137" s="569"/>
      <c r="AM137" s="569"/>
      <c r="AN137" s="569"/>
    </row>
    <row r="138" spans="1:40" ht="18.75" customHeight="1">
      <c r="A138" s="569"/>
      <c r="B138" s="569"/>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69"/>
      <c r="AL138" s="569"/>
      <c r="AM138" s="569"/>
      <c r="AN138" s="569"/>
    </row>
    <row r="139" spans="1:40" ht="18.75" customHeight="1">
      <c r="A139" s="569"/>
      <c r="B139" s="569"/>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69"/>
      <c r="AL139" s="569"/>
      <c r="AM139" s="569"/>
      <c r="AN139" s="569"/>
    </row>
    <row r="140" spans="1:40" ht="18.75" customHeight="1">
      <c r="A140" s="569"/>
      <c r="B140" s="569"/>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69"/>
      <c r="AL140" s="569"/>
      <c r="AM140" s="569"/>
      <c r="AN140" s="569"/>
    </row>
    <row r="141" spans="1:40" ht="18.75" customHeight="1">
      <c r="A141" s="569"/>
      <c r="B141" s="569"/>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69"/>
      <c r="AL141" s="569"/>
      <c r="AM141" s="569"/>
      <c r="AN141" s="569"/>
    </row>
    <row r="142" spans="1:40" ht="18.75" customHeight="1">
      <c r="A142" s="569"/>
      <c r="B142" s="569"/>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69"/>
      <c r="AL142" s="569"/>
      <c r="AM142" s="569"/>
      <c r="AN142" s="569"/>
    </row>
    <row r="143" spans="1:40" ht="18.75" customHeight="1">
      <c r="A143" s="569"/>
      <c r="B143" s="569"/>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69"/>
      <c r="AL143" s="569"/>
      <c r="AM143" s="569"/>
      <c r="AN143" s="569"/>
    </row>
    <row r="144" spans="1:40" ht="18.75" customHeight="1">
      <c r="A144" s="569"/>
      <c r="B144" s="569"/>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69"/>
      <c r="AN144" s="569"/>
    </row>
    <row r="145" spans="1:41" ht="18.75" customHeight="1">
      <c r="A145" s="569"/>
      <c r="B145" s="569"/>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69"/>
      <c r="AL145" s="569"/>
      <c r="AM145" s="569"/>
      <c r="AN145" s="569"/>
    </row>
    <row r="146" spans="1:41" ht="18.75" customHeight="1">
      <c r="A146" s="569"/>
      <c r="B146" s="569"/>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69"/>
      <c r="AL146" s="569"/>
      <c r="AM146" s="569"/>
      <c r="AN146" s="569"/>
    </row>
    <row r="147" spans="1:41" ht="18.75" customHeight="1">
      <c r="A147" s="569"/>
      <c r="B147" s="569"/>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69"/>
      <c r="AL147" s="569"/>
      <c r="AM147" s="569"/>
      <c r="AN147" s="569"/>
    </row>
    <row r="148" spans="1:41" ht="18.75" customHeight="1">
      <c r="A148" s="569"/>
      <c r="B148" s="569"/>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69"/>
      <c r="AL148" s="569"/>
      <c r="AM148" s="569"/>
      <c r="AN148" s="569"/>
    </row>
    <row r="149" spans="1:41" ht="12.75" customHeight="1">
      <c r="A149" s="569"/>
      <c r="B149" s="56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69"/>
      <c r="AL149" s="569"/>
      <c r="AM149" s="569"/>
      <c r="AN149" s="569"/>
    </row>
    <row r="150" spans="1:41">
      <c r="A150" s="569" t="s">
        <v>279</v>
      </c>
      <c r="B150" s="569"/>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69"/>
      <c r="AL150" s="569"/>
      <c r="AM150" s="569"/>
      <c r="AN150" s="569"/>
    </row>
    <row r="151" spans="1:41">
      <c r="A151" s="569"/>
      <c r="B151" s="569"/>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row>
    <row r="152" spans="1:41" ht="18.75" customHeight="1">
      <c r="A152" s="569"/>
      <c r="B152" s="569"/>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569"/>
      <c r="AN152" s="569"/>
    </row>
    <row r="153" spans="1:41" ht="18.75" customHeight="1">
      <c r="A153" s="569"/>
      <c r="B153" s="569"/>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69"/>
      <c r="AL153" s="569"/>
      <c r="AM153" s="569"/>
      <c r="AN153" s="569"/>
      <c r="AO153" s="8"/>
    </row>
    <row r="154" spans="1:41">
      <c r="A154" s="568"/>
      <c r="B154" s="568"/>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8"/>
      <c r="AL154" s="568"/>
      <c r="AM154" s="568"/>
      <c r="AN154" s="568"/>
    </row>
    <row r="155" spans="1:41">
      <c r="A155" s="568"/>
      <c r="B155" s="568"/>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8"/>
      <c r="AL155" s="568"/>
      <c r="AM155" s="568"/>
      <c r="AN155" s="568"/>
    </row>
    <row r="156" spans="1:41">
      <c r="A156" s="568"/>
      <c r="B156" s="568"/>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8"/>
      <c r="AL156" s="568"/>
      <c r="AM156" s="568"/>
      <c r="AN156" s="568"/>
    </row>
    <row r="157" spans="1:41">
      <c r="A157" s="568"/>
      <c r="B157" s="568"/>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68"/>
      <c r="AL157" s="568"/>
      <c r="AM157" s="568"/>
      <c r="AN157" s="568"/>
    </row>
    <row r="158" spans="1:41">
      <c r="A158" s="568"/>
      <c r="B158" s="568"/>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68"/>
      <c r="AL158" s="568"/>
      <c r="AM158" s="568"/>
      <c r="AN158" s="568"/>
    </row>
    <row r="159" spans="1:41">
      <c r="A159" s="568"/>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row>
    <row r="160" spans="1:41">
      <c r="A160" s="568"/>
      <c r="B160" s="568"/>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68"/>
      <c r="AL160" s="568"/>
      <c r="AM160" s="568"/>
      <c r="AN160" s="568"/>
    </row>
    <row r="161" spans="1:40">
      <c r="A161" s="568"/>
      <c r="B161" s="568"/>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68"/>
      <c r="AL161" s="568"/>
      <c r="AM161" s="568"/>
      <c r="AN161" s="568"/>
    </row>
  </sheetData>
  <sheetProtection password="CC7D" sheet="1" formatCells="0" selectLockedCells="1"/>
  <mergeCells count="85">
    <mergeCell ref="A67:AN69"/>
    <mergeCell ref="A70:AN71"/>
    <mergeCell ref="A72:AN79"/>
    <mergeCell ref="A80:F83"/>
    <mergeCell ref="G82:H82"/>
    <mergeCell ref="I82:AC83"/>
    <mergeCell ref="AD82:AJ83"/>
    <mergeCell ref="G80:H80"/>
    <mergeCell ref="I80:AA80"/>
    <mergeCell ref="AB80:AE80"/>
    <mergeCell ref="AF80:AG80"/>
    <mergeCell ref="AI80:AK80"/>
    <mergeCell ref="AM80:AN80"/>
    <mergeCell ref="G81:H81"/>
    <mergeCell ref="I81:AJ81"/>
    <mergeCell ref="AM82:AN83"/>
    <mergeCell ref="A154:AN161"/>
    <mergeCell ref="A132:AN149"/>
    <mergeCell ref="A150:AN153"/>
    <mergeCell ref="A84:AN84"/>
    <mergeCell ref="A85:AN85"/>
    <mergeCell ref="A86:AN106"/>
    <mergeCell ref="A107:AN117"/>
    <mergeCell ref="A118:AN131"/>
    <mergeCell ref="AI63:AK63"/>
    <mergeCell ref="AM63:AN63"/>
    <mergeCell ref="G64:H64"/>
    <mergeCell ref="I64:AJ64"/>
    <mergeCell ref="G65:H65"/>
    <mergeCell ref="I65:AC66"/>
    <mergeCell ref="AD65:AJ66"/>
    <mergeCell ref="A62:F66"/>
    <mergeCell ref="G63:H63"/>
    <mergeCell ref="I63:AA63"/>
    <mergeCell ref="AB63:AE63"/>
    <mergeCell ref="AM56:AN56"/>
    <mergeCell ref="G57:H57"/>
    <mergeCell ref="I57:AJ57"/>
    <mergeCell ref="G59:H59"/>
    <mergeCell ref="I59:AC60"/>
    <mergeCell ref="AD59:AJ60"/>
    <mergeCell ref="AM59:AN60"/>
    <mergeCell ref="B56:E56"/>
    <mergeCell ref="G56:H56"/>
    <mergeCell ref="AM65:AN66"/>
    <mergeCell ref="I61:J61"/>
    <mergeCell ref="AF63:AG63"/>
    <mergeCell ref="I56:AA56"/>
    <mergeCell ref="AB56:AE56"/>
    <mergeCell ref="AF56:AG56"/>
    <mergeCell ref="AI56:AK56"/>
    <mergeCell ref="B61:H61"/>
    <mergeCell ref="N58:AJ58"/>
    <mergeCell ref="K61:L61"/>
    <mergeCell ref="N61:O61"/>
    <mergeCell ref="Q61:R61"/>
    <mergeCell ref="A1:AJ1"/>
    <mergeCell ref="A2:AN3"/>
    <mergeCell ref="A4:AF4"/>
    <mergeCell ref="AG4:AN4"/>
    <mergeCell ref="A5:AF6"/>
    <mergeCell ref="AG5:AH5"/>
    <mergeCell ref="AG6:AJ6"/>
    <mergeCell ref="AK6:AN6"/>
    <mergeCell ref="A48:AN54"/>
    <mergeCell ref="A46:C46"/>
    <mergeCell ref="L46:R46"/>
    <mergeCell ref="S46:V46"/>
    <mergeCell ref="L47:R47"/>
    <mergeCell ref="T47:Z47"/>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6"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pc</cp:lastModifiedBy>
  <cp:lastPrinted>2021-10-18T08:42:02Z</cp:lastPrinted>
  <dcterms:created xsi:type="dcterms:W3CDTF">2020-05-14T01:08:11Z</dcterms:created>
  <dcterms:modified xsi:type="dcterms:W3CDTF">2021-10-18T08:42:30Z</dcterms:modified>
</cp:coreProperties>
</file>